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509C2238-DDE4-498C-A191-60E0E837843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MART Guide" sheetId="4" r:id="rId1"/>
    <sheet name="Goal Tracker" sheetId="1" r:id="rId2"/>
    <sheet name="Dashboard" sheetId="2" r:id="rId3"/>
    <sheet name="Lists" sheetId="3" r:id="rId4"/>
  </sheets>
  <definedNames>
    <definedName name="_xlnm._FilterDatabase" localSheetId="1" hidden="1">'Goal Tracker'!$A$5:$S$105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2" l="1"/>
  <c r="D15" i="2"/>
  <c r="I14" i="2"/>
  <c r="D14" i="2"/>
  <c r="B14" i="2"/>
  <c r="I13" i="2"/>
  <c r="D13" i="2"/>
  <c r="B13" i="2"/>
  <c r="D12" i="2"/>
  <c r="B12" i="2"/>
  <c r="I11" i="2"/>
  <c r="D11" i="2"/>
  <c r="B11" i="2"/>
  <c r="I10" i="2"/>
  <c r="D10" i="2"/>
  <c r="B10" i="2"/>
  <c r="K5" i="2"/>
  <c r="E5" i="2"/>
  <c r="C5" i="2"/>
  <c r="A5" i="2"/>
  <c r="Q105" i="1"/>
  <c r="O105" i="1"/>
  <c r="M105" i="1"/>
  <c r="L105" i="1"/>
  <c r="I105" i="1"/>
  <c r="Q104" i="1"/>
  <c r="O104" i="1"/>
  <c r="M104" i="1"/>
  <c r="L104" i="1"/>
  <c r="I104" i="1"/>
  <c r="Q103" i="1"/>
  <c r="O103" i="1"/>
  <c r="M103" i="1"/>
  <c r="L103" i="1"/>
  <c r="I103" i="1"/>
  <c r="Q102" i="1"/>
  <c r="O102" i="1"/>
  <c r="M102" i="1"/>
  <c r="L102" i="1"/>
  <c r="I102" i="1"/>
  <c r="Q101" i="1"/>
  <c r="O101" i="1"/>
  <c r="M101" i="1"/>
  <c r="L101" i="1"/>
  <c r="I101" i="1"/>
  <c r="Q100" i="1"/>
  <c r="O100" i="1"/>
  <c r="M100" i="1"/>
  <c r="L100" i="1"/>
  <c r="I100" i="1"/>
  <c r="Q99" i="1"/>
  <c r="O99" i="1"/>
  <c r="M99" i="1"/>
  <c r="L99" i="1"/>
  <c r="I99" i="1"/>
  <c r="Q98" i="1"/>
  <c r="O98" i="1"/>
  <c r="M98" i="1"/>
  <c r="L98" i="1"/>
  <c r="I98" i="1"/>
  <c r="Q97" i="1"/>
  <c r="O97" i="1"/>
  <c r="M97" i="1"/>
  <c r="L97" i="1"/>
  <c r="I97" i="1"/>
  <c r="Q96" i="1"/>
  <c r="O96" i="1"/>
  <c r="M96" i="1"/>
  <c r="L96" i="1"/>
  <c r="I96" i="1"/>
  <c r="Q95" i="1"/>
  <c r="O95" i="1"/>
  <c r="M95" i="1"/>
  <c r="L95" i="1"/>
  <c r="I95" i="1"/>
  <c r="Q94" i="1"/>
  <c r="O94" i="1"/>
  <c r="M94" i="1"/>
  <c r="L94" i="1"/>
  <c r="I94" i="1"/>
  <c r="Q93" i="1"/>
  <c r="O93" i="1"/>
  <c r="M93" i="1"/>
  <c r="L93" i="1"/>
  <c r="I93" i="1"/>
  <c r="Q92" i="1"/>
  <c r="O92" i="1"/>
  <c r="M92" i="1"/>
  <c r="L92" i="1"/>
  <c r="I92" i="1"/>
  <c r="Q91" i="1"/>
  <c r="O91" i="1"/>
  <c r="M91" i="1"/>
  <c r="L91" i="1"/>
  <c r="I91" i="1"/>
  <c r="Q90" i="1"/>
  <c r="O90" i="1"/>
  <c r="M90" i="1"/>
  <c r="L90" i="1"/>
  <c r="I90" i="1"/>
  <c r="Q89" i="1"/>
  <c r="O89" i="1"/>
  <c r="M89" i="1"/>
  <c r="L89" i="1"/>
  <c r="I89" i="1"/>
  <c r="Q88" i="1"/>
  <c r="O88" i="1"/>
  <c r="M88" i="1"/>
  <c r="L88" i="1"/>
  <c r="I88" i="1"/>
  <c r="Q87" i="1"/>
  <c r="O87" i="1"/>
  <c r="M87" i="1"/>
  <c r="L87" i="1"/>
  <c r="I87" i="1"/>
  <c r="Q86" i="1"/>
  <c r="O86" i="1"/>
  <c r="M86" i="1"/>
  <c r="L86" i="1"/>
  <c r="I86" i="1"/>
  <c r="Q85" i="1"/>
  <c r="O85" i="1"/>
  <c r="M85" i="1"/>
  <c r="L85" i="1"/>
  <c r="I85" i="1"/>
  <c r="Q84" i="1"/>
  <c r="O84" i="1"/>
  <c r="M84" i="1"/>
  <c r="L84" i="1"/>
  <c r="I84" i="1"/>
  <c r="Q83" i="1"/>
  <c r="O83" i="1"/>
  <c r="M83" i="1"/>
  <c r="L83" i="1"/>
  <c r="I83" i="1"/>
  <c r="Q82" i="1"/>
  <c r="O82" i="1"/>
  <c r="M82" i="1"/>
  <c r="L82" i="1"/>
  <c r="I82" i="1"/>
  <c r="Q81" i="1"/>
  <c r="O81" i="1"/>
  <c r="M81" i="1"/>
  <c r="L81" i="1"/>
  <c r="I81" i="1"/>
  <c r="Q80" i="1"/>
  <c r="O80" i="1"/>
  <c r="M80" i="1"/>
  <c r="L80" i="1"/>
  <c r="I80" i="1"/>
  <c r="Q79" i="1"/>
  <c r="O79" i="1"/>
  <c r="M79" i="1"/>
  <c r="L79" i="1"/>
  <c r="I79" i="1"/>
  <c r="Q78" i="1"/>
  <c r="O78" i="1"/>
  <c r="M78" i="1"/>
  <c r="L78" i="1"/>
  <c r="I78" i="1"/>
  <c r="Q77" i="1"/>
  <c r="O77" i="1"/>
  <c r="M77" i="1"/>
  <c r="L77" i="1"/>
  <c r="I77" i="1"/>
  <c r="Q76" i="1"/>
  <c r="O76" i="1"/>
  <c r="M76" i="1"/>
  <c r="L76" i="1"/>
  <c r="I76" i="1"/>
  <c r="Q75" i="1"/>
  <c r="O75" i="1"/>
  <c r="M75" i="1"/>
  <c r="L75" i="1"/>
  <c r="I75" i="1"/>
  <c r="Q74" i="1"/>
  <c r="O74" i="1"/>
  <c r="M74" i="1"/>
  <c r="L74" i="1"/>
  <c r="I74" i="1"/>
  <c r="Q73" i="1"/>
  <c r="O73" i="1"/>
  <c r="M73" i="1"/>
  <c r="L73" i="1"/>
  <c r="I73" i="1"/>
  <c r="Q72" i="1"/>
  <c r="O72" i="1"/>
  <c r="M72" i="1"/>
  <c r="L72" i="1"/>
  <c r="I72" i="1"/>
  <c r="Q71" i="1"/>
  <c r="O71" i="1"/>
  <c r="M71" i="1"/>
  <c r="L71" i="1"/>
  <c r="I71" i="1"/>
  <c r="Q70" i="1"/>
  <c r="O70" i="1"/>
  <c r="M70" i="1"/>
  <c r="L70" i="1"/>
  <c r="I70" i="1"/>
  <c r="Q69" i="1"/>
  <c r="O69" i="1"/>
  <c r="M69" i="1"/>
  <c r="L69" i="1"/>
  <c r="I69" i="1"/>
  <c r="Q68" i="1"/>
  <c r="O68" i="1"/>
  <c r="M68" i="1"/>
  <c r="L68" i="1"/>
  <c r="I68" i="1"/>
  <c r="Q67" i="1"/>
  <c r="O67" i="1"/>
  <c r="M67" i="1"/>
  <c r="L67" i="1"/>
  <c r="I67" i="1"/>
  <c r="Q66" i="1"/>
  <c r="O66" i="1"/>
  <c r="M66" i="1"/>
  <c r="L66" i="1"/>
  <c r="I66" i="1"/>
  <c r="Q65" i="1"/>
  <c r="O65" i="1"/>
  <c r="M65" i="1"/>
  <c r="L65" i="1"/>
  <c r="I65" i="1"/>
  <c r="Q64" i="1"/>
  <c r="O64" i="1"/>
  <c r="M64" i="1"/>
  <c r="L64" i="1"/>
  <c r="I64" i="1"/>
  <c r="Q63" i="1"/>
  <c r="O63" i="1"/>
  <c r="M63" i="1"/>
  <c r="L63" i="1"/>
  <c r="I63" i="1"/>
  <c r="Q62" i="1"/>
  <c r="O62" i="1"/>
  <c r="M62" i="1"/>
  <c r="L62" i="1"/>
  <c r="I62" i="1"/>
  <c r="Q61" i="1"/>
  <c r="O61" i="1"/>
  <c r="M61" i="1"/>
  <c r="L61" i="1"/>
  <c r="I61" i="1"/>
  <c r="Q60" i="1"/>
  <c r="O60" i="1"/>
  <c r="M60" i="1"/>
  <c r="L60" i="1"/>
  <c r="I60" i="1"/>
  <c r="Q59" i="1"/>
  <c r="O59" i="1"/>
  <c r="M59" i="1"/>
  <c r="L59" i="1"/>
  <c r="I59" i="1"/>
  <c r="Q58" i="1"/>
  <c r="O58" i="1"/>
  <c r="M58" i="1"/>
  <c r="L58" i="1"/>
  <c r="I58" i="1"/>
  <c r="Q57" i="1"/>
  <c r="O57" i="1"/>
  <c r="M57" i="1"/>
  <c r="L57" i="1"/>
  <c r="I57" i="1"/>
  <c r="Q56" i="1"/>
  <c r="O56" i="1"/>
  <c r="M56" i="1"/>
  <c r="L56" i="1"/>
  <c r="I56" i="1"/>
  <c r="Q55" i="1"/>
  <c r="O55" i="1"/>
  <c r="M55" i="1"/>
  <c r="L55" i="1"/>
  <c r="I55" i="1"/>
  <c r="Q54" i="1"/>
  <c r="O54" i="1"/>
  <c r="M54" i="1"/>
  <c r="L54" i="1"/>
  <c r="I54" i="1"/>
  <c r="Q53" i="1"/>
  <c r="O53" i="1"/>
  <c r="M53" i="1"/>
  <c r="L53" i="1"/>
  <c r="I53" i="1"/>
  <c r="Q52" i="1"/>
  <c r="O52" i="1"/>
  <c r="M52" i="1"/>
  <c r="L52" i="1"/>
  <c r="I52" i="1"/>
  <c r="Q51" i="1"/>
  <c r="O51" i="1"/>
  <c r="M51" i="1"/>
  <c r="L51" i="1"/>
  <c r="I51" i="1"/>
  <c r="Q50" i="1"/>
  <c r="O50" i="1"/>
  <c r="M50" i="1"/>
  <c r="L50" i="1"/>
  <c r="I50" i="1"/>
  <c r="Q49" i="1"/>
  <c r="O49" i="1"/>
  <c r="M49" i="1"/>
  <c r="L49" i="1"/>
  <c r="I49" i="1"/>
  <c r="Q48" i="1"/>
  <c r="O48" i="1"/>
  <c r="M48" i="1"/>
  <c r="L48" i="1"/>
  <c r="I48" i="1"/>
  <c r="Q47" i="1"/>
  <c r="O47" i="1"/>
  <c r="M47" i="1"/>
  <c r="L47" i="1"/>
  <c r="I47" i="1"/>
  <c r="Q46" i="1"/>
  <c r="O46" i="1"/>
  <c r="M46" i="1"/>
  <c r="L46" i="1"/>
  <c r="I46" i="1"/>
  <c r="Q45" i="1"/>
  <c r="O45" i="1"/>
  <c r="M45" i="1"/>
  <c r="L45" i="1"/>
  <c r="I45" i="1"/>
  <c r="Q44" i="1"/>
  <c r="O44" i="1"/>
  <c r="M44" i="1"/>
  <c r="L44" i="1"/>
  <c r="I44" i="1"/>
  <c r="Q43" i="1"/>
  <c r="O43" i="1"/>
  <c r="M43" i="1"/>
  <c r="L43" i="1"/>
  <c r="I43" i="1"/>
  <c r="Q42" i="1"/>
  <c r="O42" i="1"/>
  <c r="M42" i="1"/>
  <c r="L42" i="1"/>
  <c r="I42" i="1"/>
  <c r="Q41" i="1"/>
  <c r="O41" i="1"/>
  <c r="M41" i="1"/>
  <c r="L41" i="1"/>
  <c r="I41" i="1"/>
  <c r="Q40" i="1"/>
  <c r="O40" i="1"/>
  <c r="M40" i="1"/>
  <c r="L40" i="1"/>
  <c r="I40" i="1"/>
  <c r="Q39" i="1"/>
  <c r="O39" i="1"/>
  <c r="M39" i="1"/>
  <c r="L39" i="1"/>
  <c r="I39" i="1"/>
  <c r="Q38" i="1"/>
  <c r="O38" i="1"/>
  <c r="M38" i="1"/>
  <c r="L38" i="1"/>
  <c r="I38" i="1"/>
  <c r="Q37" i="1"/>
  <c r="O37" i="1"/>
  <c r="M37" i="1"/>
  <c r="L37" i="1"/>
  <c r="I37" i="1"/>
  <c r="Q36" i="1"/>
  <c r="O36" i="1"/>
  <c r="M36" i="1"/>
  <c r="L36" i="1"/>
  <c r="I36" i="1"/>
  <c r="Q35" i="1"/>
  <c r="O35" i="1"/>
  <c r="M35" i="1"/>
  <c r="L35" i="1"/>
  <c r="I35" i="1"/>
  <c r="Q34" i="1"/>
  <c r="O34" i="1"/>
  <c r="M34" i="1"/>
  <c r="L34" i="1"/>
  <c r="I34" i="1"/>
  <c r="Q33" i="1"/>
  <c r="O33" i="1"/>
  <c r="M33" i="1"/>
  <c r="L33" i="1"/>
  <c r="I33" i="1"/>
  <c r="Q32" i="1"/>
  <c r="O32" i="1"/>
  <c r="M32" i="1"/>
  <c r="L32" i="1"/>
  <c r="I32" i="1"/>
  <c r="Q31" i="1"/>
  <c r="O31" i="1"/>
  <c r="M31" i="1"/>
  <c r="L31" i="1"/>
  <c r="I31" i="1"/>
  <c r="Q30" i="1"/>
  <c r="O30" i="1"/>
  <c r="M30" i="1"/>
  <c r="L30" i="1"/>
  <c r="I30" i="1"/>
  <c r="Q29" i="1"/>
  <c r="O29" i="1"/>
  <c r="M29" i="1"/>
  <c r="L29" i="1"/>
  <c r="I29" i="1"/>
  <c r="Q28" i="1"/>
  <c r="O28" i="1"/>
  <c r="M28" i="1"/>
  <c r="L28" i="1"/>
  <c r="I28" i="1"/>
  <c r="Q27" i="1"/>
  <c r="O27" i="1"/>
  <c r="M27" i="1"/>
  <c r="L27" i="1"/>
  <c r="I27" i="1"/>
  <c r="Q26" i="1"/>
  <c r="O26" i="1"/>
  <c r="M26" i="1"/>
  <c r="L26" i="1"/>
  <c r="I26" i="1"/>
  <c r="Q25" i="1"/>
  <c r="O25" i="1"/>
  <c r="M25" i="1"/>
  <c r="L25" i="1"/>
  <c r="I25" i="1"/>
  <c r="Q24" i="1"/>
  <c r="O24" i="1"/>
  <c r="M24" i="1"/>
  <c r="L24" i="1"/>
  <c r="I24" i="1"/>
  <c r="Q23" i="1"/>
  <c r="O23" i="1"/>
  <c r="M23" i="1"/>
  <c r="L23" i="1"/>
  <c r="I23" i="1"/>
  <c r="Q22" i="1"/>
  <c r="O22" i="1"/>
  <c r="M22" i="1"/>
  <c r="L22" i="1"/>
  <c r="I22" i="1"/>
  <c r="Q21" i="1"/>
  <c r="O21" i="1"/>
  <c r="M21" i="1"/>
  <c r="L21" i="1"/>
  <c r="I21" i="1"/>
  <c r="Q20" i="1"/>
  <c r="O20" i="1"/>
  <c r="M20" i="1"/>
  <c r="L20" i="1"/>
  <c r="I20" i="1"/>
  <c r="Q19" i="1"/>
  <c r="O19" i="1"/>
  <c r="M19" i="1"/>
  <c r="L19" i="1"/>
  <c r="I19" i="1"/>
  <c r="Q18" i="1"/>
  <c r="O18" i="1"/>
  <c r="M18" i="1"/>
  <c r="L18" i="1"/>
  <c r="I18" i="1"/>
  <c r="Q17" i="1"/>
  <c r="O17" i="1"/>
  <c r="M17" i="1"/>
  <c r="L17" i="1"/>
  <c r="I17" i="1"/>
  <c r="Q16" i="1"/>
  <c r="O16" i="1"/>
  <c r="M16" i="1"/>
  <c r="L16" i="1"/>
  <c r="I16" i="1"/>
  <c r="Q15" i="1"/>
  <c r="O15" i="1"/>
  <c r="M15" i="1"/>
  <c r="L15" i="1"/>
  <c r="I15" i="1"/>
  <c r="Q14" i="1"/>
  <c r="O14" i="1"/>
  <c r="M14" i="1"/>
  <c r="L14" i="1"/>
  <c r="I14" i="1"/>
  <c r="Q13" i="1"/>
  <c r="O13" i="1"/>
  <c r="M13" i="1"/>
  <c r="L13" i="1"/>
  <c r="I13" i="1"/>
  <c r="Q12" i="1"/>
  <c r="O12" i="1"/>
  <c r="M12" i="1"/>
  <c r="L12" i="1"/>
  <c r="I12" i="1"/>
  <c r="Q11" i="1"/>
  <c r="O11" i="1"/>
  <c r="M11" i="1"/>
  <c r="L11" i="1"/>
  <c r="I11" i="1"/>
  <c r="Q10" i="1"/>
  <c r="O10" i="1"/>
  <c r="M10" i="1"/>
  <c r="L10" i="1"/>
  <c r="I10" i="1"/>
  <c r="O9" i="1"/>
  <c r="M9" i="1"/>
  <c r="Q9" i="1" s="1"/>
  <c r="L9" i="1"/>
  <c r="I9" i="1"/>
  <c r="O8" i="1"/>
  <c r="M8" i="1"/>
  <c r="Q8" i="1" s="1"/>
  <c r="L8" i="1"/>
  <c r="I8" i="1"/>
  <c r="O7" i="1"/>
  <c r="M7" i="1"/>
  <c r="Q7" i="1" s="1"/>
  <c r="I15" i="2" s="1"/>
  <c r="L7" i="1"/>
  <c r="I7" i="1"/>
  <c r="I12" i="2" s="1"/>
  <c r="O6" i="1"/>
  <c r="M6" i="1"/>
  <c r="Q6" i="1" s="1"/>
  <c r="L6" i="1"/>
  <c r="I6" i="1"/>
  <c r="E16" i="2" l="1"/>
  <c r="F16" i="2"/>
  <c r="F15" i="2"/>
  <c r="E15" i="2"/>
  <c r="F14" i="2"/>
  <c r="E14" i="2"/>
  <c r="F13" i="2"/>
  <c r="E13" i="2"/>
  <c r="E12" i="2"/>
  <c r="F12" i="2"/>
  <c r="F11" i="2"/>
  <c r="E11" i="2"/>
  <c r="F10" i="2"/>
  <c r="E10" i="2"/>
  <c r="I5" i="2"/>
  <c r="G5" i="2"/>
</calcChain>
</file>

<file path=xl/sharedStrings.xml><?xml version="1.0" encoding="utf-8"?>
<sst xmlns="http://schemas.openxmlformats.org/spreadsheetml/2006/main" count="167" uniqueCount="128">
  <si>
    <t>SMART GOAL TRACKER</t>
  </si>
  <si>
    <t>Specific  ·  Measurable  ·  Achievable  ·  Relevant  ·  Time-bound   |   Progress, Days Left and Health are calculated automatically — fill only the white columns.</t>
  </si>
  <si>
    <t>GOAL IDENTITY</t>
  </si>
  <si>
    <t>S — SPECIFIC</t>
  </si>
  <si>
    <t>M — MEASURABLE</t>
  </si>
  <si>
    <t>AUTO</t>
  </si>
  <si>
    <t>T — TIME-BOUND</t>
  </si>
  <si>
    <t>PRIORITY</t>
  </si>
  <si>
    <t>STATUS &amp; HEALTH</t>
  </si>
  <si>
    <t>REVIEW</t>
  </si>
  <si>
    <t>Goal ID</t>
  </si>
  <si>
    <t>Owner</t>
  </si>
  <si>
    <t>Category</t>
  </si>
  <si>
    <t>Goal — What exactly will be accomplished?</t>
  </si>
  <si>
    <t>Metric / KPI</t>
  </si>
  <si>
    <t>Baseline</t>
  </si>
  <si>
    <t>Target</t>
  </si>
  <si>
    <t>Current</t>
  </si>
  <si>
    <t>Progress %</t>
  </si>
  <si>
    <t>Start Date</t>
  </si>
  <si>
    <t>Deadline</t>
  </si>
  <si>
    <t>Days Left</t>
  </si>
  <si>
    <t>Time Elapsed %</t>
  </si>
  <si>
    <t>Priority</t>
  </si>
  <si>
    <t>Priority Score</t>
  </si>
  <si>
    <t>Status</t>
  </si>
  <si>
    <t>Health (auto)</t>
  </si>
  <si>
    <t>Next Check-in</t>
  </si>
  <si>
    <t>Notes / Evidence</t>
  </si>
  <si>
    <t>G-001</t>
  </si>
  <si>
    <t>Compliance</t>
  </si>
  <si>
    <t>Complete the Q4 2026 compliance audit for all active candidate files at the agency.</t>
  </si>
  <si>
    <t>% of candidate files reviewed &amp; cleared</t>
  </si>
  <si>
    <t>High</t>
  </si>
  <si>
    <t>In Progress</t>
  </si>
  <si>
    <t>55% of files cleared; on schedule for Q4 deadline.</t>
  </si>
  <si>
    <t>G-002</t>
  </si>
  <si>
    <t>Recruitment Team</t>
  </si>
  <si>
    <t>Recruitment</t>
  </si>
  <si>
    <t>Reduce average time-to-fill for client vacancies from 45 days to 30 days.</t>
  </si>
  <si>
    <t>Average time-to-fill (days)</t>
  </si>
  <si>
    <t>New shortlisting workflow live since August.</t>
  </si>
  <si>
    <t>G-003</t>
  </si>
  <si>
    <t>Digital Marketing</t>
  </si>
  <si>
    <t>Grow the agency's LinkedIn company page from 1,200 to 1,500 followers.</t>
  </si>
  <si>
    <t>Total page followers</t>
  </si>
  <si>
    <t>Medium</t>
  </si>
  <si>
    <t>Engagement up after new content calendar.</t>
  </si>
  <si>
    <t>G-004</t>
  </si>
  <si>
    <t>Admin Team</t>
  </si>
  <si>
    <t>Administration</t>
  </si>
  <si>
    <t>Cut candidate document processing time from 5 working days to 2.</t>
  </si>
  <si>
    <t>Average processing days</t>
  </si>
  <si>
    <t>Digital checklist introduced; scanning backlog remains.</t>
  </si>
  <si>
    <t>G-005</t>
  </si>
  <si>
    <t>Professional Development</t>
  </si>
  <si>
    <t>Complete an accredited HR &amp; People Analytics certification.</t>
  </si>
  <si>
    <t>Course modules completed</t>
  </si>
  <si>
    <t>Low</t>
  </si>
  <si>
    <t>Completed</t>
  </si>
  <si>
    <t>Certificate received 28 Aug 2026.</t>
  </si>
  <si>
    <t>GOAL PERFORMANCE DASHBOARD</t>
  </si>
  <si>
    <t>All figures update automatically from the Goal Tracker sheet.</t>
  </si>
  <si>
    <t>Total Goals</t>
  </si>
  <si>
    <t>Overdue</t>
  </si>
  <si>
    <t>At Risk</t>
  </si>
  <si>
    <t>Avg. Progress</t>
  </si>
  <si>
    <t>Status Breakdown</t>
  </si>
  <si>
    <t>Category Breakdown</t>
  </si>
  <si>
    <t>Goal Finder  (type a Goal ID)</t>
  </si>
  <si>
    <t>Goals</t>
  </si>
  <si>
    <t>Goal ID:</t>
  </si>
  <si>
    <t>Not Started</t>
  </si>
  <si>
    <t>Goal</t>
  </si>
  <si>
    <t>On Hold</t>
  </si>
  <si>
    <t>Progress</t>
  </si>
  <si>
    <t>Cancelled</t>
  </si>
  <si>
    <t>Health</t>
  </si>
  <si>
    <t>Reference Lists &amp; Lookup Tables</t>
  </si>
  <si>
    <t>These tables power the dropdowns, VLOOKUP formulas and dashboard. Edit values here to customise the tracker.</t>
  </si>
  <si>
    <t>Goal Categories</t>
  </si>
  <si>
    <t>Priority Table (VLOOKUP)</t>
  </si>
  <si>
    <t>Status Table (VLOOKUP)</t>
  </si>
  <si>
    <t>Health Legend (auto-calculated)</t>
  </si>
  <si>
    <t>Score</t>
  </si>
  <si>
    <t>Review Cadence</t>
  </si>
  <si>
    <t>Default Weight</t>
  </si>
  <si>
    <t>Meaning</t>
  </si>
  <si>
    <t>Business-critical — review weekly</t>
  </si>
  <si>
    <t>On Track</t>
  </si>
  <si>
    <t>Progress is equal to or ahead of time elapsed</t>
  </si>
  <si>
    <t>Important — review monthly</t>
  </si>
  <si>
    <t>Watch</t>
  </si>
  <si>
    <t>Progress is up to 15% behind time elapsed</t>
  </si>
  <si>
    <t>HR &amp; People</t>
  </si>
  <si>
    <t>Nice to have — review quarterly</t>
  </si>
  <si>
    <t>Progress is more than 15% behind time elapsed</t>
  </si>
  <si>
    <t>Deadline has passed and goal is not completed</t>
  </si>
  <si>
    <t>Status marked Completed</t>
  </si>
  <si>
    <t>Finance &amp; Budget</t>
  </si>
  <si>
    <t>HOW TO USE THIS TRACKER</t>
  </si>
  <si>
    <t>Letter</t>
  </si>
  <si>
    <t>Question it answers</t>
  </si>
  <si>
    <t>Where it lives in the tracker</t>
  </si>
  <si>
    <t>S — Specific</t>
  </si>
  <si>
    <t>What exactly will be accomplished, and by whom?</t>
  </si>
  <si>
    <t>Goal + Owner columns</t>
  </si>
  <si>
    <t>M — Measurable</t>
  </si>
  <si>
    <t>What number or standard proves success?</t>
  </si>
  <si>
    <t>Metric, Baseline, Target, Current — Progress % calculates itself</t>
  </si>
  <si>
    <t>A — Achievable</t>
  </si>
  <si>
    <t>Are the resources, authority and time realistic?</t>
  </si>
  <si>
    <t>Agree this in discussion before entering the goal</t>
  </si>
  <si>
    <t>R — Relevant</t>
  </si>
  <si>
    <t>Why does this goal matter to the organisation?</t>
  </si>
  <si>
    <t>Note the business link in Notes / Evidence</t>
  </si>
  <si>
    <t>T — Time-bound</t>
  </si>
  <si>
    <t>By when, and when do we check progress?</t>
  </si>
  <si>
    <t>Start Date, Deadline, Next Check-in — Days Left counts down automatically</t>
  </si>
  <si>
    <t>Quick start</t>
  </si>
  <si>
    <t>1.  Fill only the WHITE columns on the Goal Tracker sheet — grey columns calculate themselves.</t>
  </si>
  <si>
    <t>2.  Use the dropdowns for Category, Priority and Status (lists are editable on the Lists sheet).</t>
  </si>
  <si>
    <t>3.  Progress %, Days Left, Time Elapsed %, Priority Score and Health update automatically.</t>
  </si>
  <si>
    <t>4.  Health compares your progress against time elapsed:  On Track / Watch / At Risk / Overdue.</t>
  </si>
  <si>
    <t>5.  The Dashboard sheet summarises everything — use the Goal Finder to look up any goal by ID.</t>
  </si>
  <si>
    <t>6.  Keep 3–5 goals per person per review cycle. Fewer, clearer goals beat many vague ones.</t>
  </si>
  <si>
    <t>Note: For time-reduction goals (e.g. 45 days down to 30), enter Baseline 45 and Target 30 — the tracker handles decreasing targets correctly.</t>
  </si>
  <si>
    <t>Ramesh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</si>
</sst>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6" x14ac:knownFonts="1">
    <font>
      <sz val="11"/>
      <color theme="1"/>
      <name val="Calibri"/>
      <family val="2"/>
      <scheme val="minor"/>
    </font>
    <font>
      <b/>
      <sz val="13"/>
      <color rgb="FF1F3864"/>
      <name val="Calibri"/>
      <family val="2"/>
    </font>
    <font>
      <i/>
      <sz val="9"/>
      <color rgb="FF595959"/>
      <name val="Calibri"/>
      <family val="2"/>
    </font>
    <font>
      <b/>
      <sz val="11"/>
      <color rgb="FF1F3864"/>
      <name val="Calibri"/>
      <family val="2"/>
    </font>
    <font>
      <b/>
      <sz val="10"/>
      <color rgb="FFFFFFFF"/>
      <name val="Calibri"/>
      <family val="2"/>
    </font>
    <font>
      <b/>
      <sz val="20"/>
      <color rgb="FFFFFFFF"/>
      <name val="Calibri"/>
      <family val="2"/>
    </font>
    <font>
      <i/>
      <sz val="10"/>
      <color rgb="FFFFF2CC"/>
      <name val="Calibri"/>
      <family val="2"/>
    </font>
    <font>
      <b/>
      <sz val="9"/>
      <color rgb="FFFFFFFF"/>
      <name val="Calibri"/>
      <family val="2"/>
    </font>
    <font>
      <b/>
      <sz val="18"/>
      <color rgb="FFFFFFFF"/>
      <name val="Calibri"/>
      <family val="2"/>
    </font>
    <font>
      <i/>
      <sz val="9"/>
      <color rgb="FFFFF2CC"/>
      <name val="Calibri"/>
      <family val="2"/>
    </font>
    <font>
      <b/>
      <sz val="20"/>
      <color rgb="FF1F3864"/>
      <name val="Calibri"/>
      <family val="2"/>
    </font>
    <font>
      <b/>
      <sz val="12"/>
      <color rgb="FF1F3864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  <font>
      <b/>
      <sz val="16"/>
      <color rgb="FFFFFFFF"/>
      <name val="Calibri"/>
      <family val="2"/>
    </font>
    <font>
      <b/>
      <sz val="11"/>
      <color rgb="FF1F3864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F2F2F2"/>
      </patternFill>
    </fill>
    <fill>
      <patternFill patternType="solid">
        <fgColor rgb="FF2E5395"/>
      </patternFill>
    </fill>
    <fill>
      <patternFill patternType="solid">
        <fgColor rgb="FFBF9000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9" fontId="0" fillId="3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1" fillId="0" borderId="0" xfId="0" applyFont="1"/>
    <xf numFmtId="0" fontId="12" fillId="2" borderId="1" xfId="0" applyFont="1" applyFill="1" applyBorder="1"/>
    <xf numFmtId="0" fontId="13" fillId="0" borderId="0" xfId="0" applyFont="1"/>
    <xf numFmtId="0" fontId="0" fillId="6" borderId="1" xfId="0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3" fillId="3" borderId="1" xfId="0" applyFont="1" applyFill="1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12" fillId="2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5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7" fillId="5" borderId="1" xfId="0" applyFont="1" applyFill="1" applyBorder="1" applyAlignment="1">
      <alignment horizontal="center" vertical="center"/>
    </xf>
    <xf numFmtId="0" fontId="0" fillId="5" borderId="1" xfId="0" applyFill="1" applyBorder="1"/>
    <xf numFmtId="0" fontId="5" fillId="2" borderId="0" xfId="0" applyFont="1" applyFill="1" applyAlignment="1">
      <alignment horizontal="left" vertical="center" indent="1"/>
    </xf>
    <xf numFmtId="0" fontId="0" fillId="2" borderId="0" xfId="0" applyFill="1"/>
    <xf numFmtId="0" fontId="6" fillId="4" borderId="0" xfId="0" applyFont="1" applyFill="1" applyAlignment="1">
      <alignment horizontal="left" vertical="center" indent="1"/>
    </xf>
    <xf numFmtId="0" fontId="0" fillId="4" borderId="0" xfId="0" applyFill="1"/>
    <xf numFmtId="0" fontId="0" fillId="0" borderId="1" xfId="0" applyBorder="1" applyAlignment="1">
      <alignment horizontal="left" vertical="center" wrapText="1"/>
    </xf>
    <xf numFmtId="0" fontId="0" fillId="0" borderId="0" xfId="0"/>
    <xf numFmtId="0" fontId="10" fillId="6" borderId="1" xfId="0" applyFont="1" applyFill="1" applyBorder="1" applyAlignment="1">
      <alignment horizontal="center" vertical="center"/>
    </xf>
    <xf numFmtId="0" fontId="0" fillId="6" borderId="1" xfId="0" applyFill="1" applyBorder="1"/>
    <xf numFmtId="9" fontId="10" fillId="6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left" vertical="center" wrapText="1"/>
    </xf>
    <xf numFmtId="0" fontId="9" fillId="4" borderId="0" xfId="0" applyFont="1" applyFill="1" applyAlignment="1">
      <alignment horizontal="left" indent="1"/>
    </xf>
    <xf numFmtId="0" fontId="8" fillId="2" borderId="0" xfId="0" applyFont="1" applyFill="1" applyAlignment="1">
      <alignment horizontal="left" vertical="center" indent="1"/>
    </xf>
    <xf numFmtId="9" fontId="0" fillId="0" borderId="1" xfId="0" applyNumberFormat="1" applyBorder="1" applyAlignment="1">
      <alignment horizontal="left" vertical="center" wrapText="1"/>
    </xf>
    <xf numFmtId="0" fontId="14" fillId="2" borderId="0" xfId="0" applyFont="1" applyFill="1" applyAlignment="1">
      <alignment horizontal="left" vertical="center" indent="1"/>
    </xf>
  </cellXfs>
  <cellStyles count="1">
    <cellStyle name="Normal" xfId="0" builtinId="0"/>
  </cellStyles>
  <dxfs count="15">
    <dxf>
      <font>
        <b/>
        <color rgb="FF9C0006"/>
      </font>
      <fill>
        <patternFill patternType="solid">
          <fgColor rgb="FFFFC7CE"/>
        </patternFill>
      </fill>
    </dxf>
    <dxf>
      <font>
        <b/>
        <color rgb="FF9C0006"/>
      </font>
      <fill>
        <patternFill patternType="solid">
          <fgColor rgb="FFFFC7CE"/>
        </patternFill>
      </fill>
    </dxf>
    <dxf>
      <font>
        <b/>
        <color rgb="FF9C6500"/>
      </font>
      <fill>
        <patternFill patternType="solid">
          <fgColor rgb="FFFFEB9C"/>
        </patternFill>
      </fill>
    </dxf>
    <dxf>
      <font>
        <b/>
        <color rgb="FF006100"/>
      </font>
      <fill>
        <patternFill patternType="solid">
          <fgColor rgb="FFC6EFCE"/>
        </patternFill>
      </fill>
    </dxf>
    <dxf>
      <font>
        <b/>
        <color rgb="FF006100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FC7CE"/>
        </patternFill>
      </fill>
    </dxf>
    <dxf>
      <font>
        <b/>
        <color rgb="FF595959"/>
      </font>
      <fill>
        <patternFill patternType="solid">
          <fgColor rgb="FFE7E6E6"/>
        </patternFill>
      </fill>
    </dxf>
    <dxf>
      <font>
        <b/>
        <color rgb="FF9C6500"/>
      </font>
      <fill>
        <patternFill patternType="solid">
          <fgColor rgb="FFFFEB9C"/>
        </patternFill>
      </fill>
    </dxf>
    <dxf>
      <font>
        <b/>
        <color rgb="FF1F4E79"/>
      </font>
      <fill>
        <patternFill patternType="solid">
          <fgColor rgb="FFDDEBF7"/>
        </patternFill>
      </fill>
    </dxf>
    <dxf>
      <font>
        <b/>
        <color rgb="FF006100"/>
      </font>
      <fill>
        <patternFill patternType="solid">
          <fgColor rgb="FFC6EFCE"/>
        </patternFill>
      </fill>
    </dxf>
    <dxf>
      <font>
        <b/>
        <color rgb="FF006100"/>
      </font>
      <fill>
        <patternFill patternType="solid">
          <fgColor rgb="FFC6EFCE"/>
        </patternFill>
      </fill>
    </dxf>
    <dxf>
      <font>
        <b/>
        <color rgb="FF9C6500"/>
      </font>
      <fill>
        <patternFill patternType="solid">
          <fgColor rgb="FFFFEB9C"/>
        </patternFill>
      </fill>
    </dxf>
    <dxf>
      <font>
        <b/>
        <color rgb="FF9C0006"/>
      </font>
      <fill>
        <patternFill patternType="solid">
          <fgColor rgb="FFFFC7CE"/>
        </patternFill>
      </fill>
    </dxf>
    <dxf>
      <font>
        <b/>
        <color rgb="FF9C6500"/>
      </font>
      <fill>
        <patternFill patternType="solid">
          <fgColor rgb="FFFFEB9C"/>
        </patternFill>
      </fill>
    </dxf>
    <dxf>
      <font>
        <b/>
        <color rgb="FF9C0006"/>
      </font>
      <fill>
        <patternFill patternType="solid">
          <f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Goals by Status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Dashboard!$B$9</c:f>
              <c:strCache>
                <c:ptCount val="1"/>
                <c:pt idx="0">
                  <c:v>Goals</c:v>
                </c:pt>
              </c:strCache>
            </c:strRef>
          </c:tx>
          <c:spPr>
            <a:solidFill>
              <a:srgbClr val="2E5395"/>
            </a:solidFill>
            <a:ln>
              <a:prstDash val="solid"/>
            </a:ln>
          </c:spPr>
          <c:invertIfNegative val="1"/>
          <c:cat>
            <c:strRef>
              <c:f>Dashboard!$A$10:$A$14</c:f>
              <c:strCache>
                <c:ptCount val="5"/>
                <c:pt idx="0">
                  <c:v>Not Started</c:v>
                </c:pt>
                <c:pt idx="1">
                  <c:v>In Progress</c:v>
                </c:pt>
                <c:pt idx="2">
                  <c:v>On Hold</c:v>
                </c:pt>
                <c:pt idx="3">
                  <c:v>Completed</c:v>
                </c:pt>
                <c:pt idx="4">
                  <c:v>Cancelled</c:v>
                </c:pt>
              </c:strCache>
            </c:strRef>
          </c:cat>
          <c:val>
            <c:numRef>
              <c:f>Dashboard!$B$10:$B$14</c:f>
              <c:numCache>
                <c:formatCode>General</c:formatCode>
                <c:ptCount val="5"/>
                <c:pt idx="0">
                  <c:v>0</c:v>
                </c:pt>
                <c:pt idx="1">
                  <c:v>4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5671-4D03-9A00-2EF9E02BE9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Goals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0</xdr:rowOff>
    </xdr:from>
    <xdr:ext cx="576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9"/>
  <sheetViews>
    <sheetView showGridLines="0" topLeftCell="A6" workbookViewId="0">
      <selection sqref="A1:C1"/>
    </sheetView>
  </sheetViews>
  <sheetFormatPr defaultRowHeight="14.4" x14ac:dyDescent="0.3"/>
  <cols>
    <col min="1" max="1" width="20" customWidth="1"/>
    <col min="2" max="2" width="50" customWidth="1"/>
    <col min="3" max="3" width="62" customWidth="1"/>
  </cols>
  <sheetData>
    <row r="1" spans="1:3" ht="30" customHeight="1" x14ac:dyDescent="0.3">
      <c r="A1" s="42" t="s">
        <v>100</v>
      </c>
      <c r="B1" s="30"/>
      <c r="C1" s="30"/>
    </row>
    <row r="3" spans="1:3" ht="28.05" customHeight="1" x14ac:dyDescent="0.3">
      <c r="A3" s="22" t="s">
        <v>101</v>
      </c>
      <c r="B3" s="22" t="s">
        <v>102</v>
      </c>
      <c r="C3" s="22" t="s">
        <v>103</v>
      </c>
    </row>
    <row r="4" spans="1:3" ht="28.05" customHeight="1" x14ac:dyDescent="0.3">
      <c r="A4" s="23" t="s">
        <v>104</v>
      </c>
      <c r="B4" s="24" t="s">
        <v>105</v>
      </c>
      <c r="C4" s="24" t="s">
        <v>106</v>
      </c>
    </row>
    <row r="5" spans="1:3" ht="28.05" customHeight="1" x14ac:dyDescent="0.3">
      <c r="A5" s="25" t="s">
        <v>107</v>
      </c>
      <c r="B5" s="26" t="s">
        <v>108</v>
      </c>
      <c r="C5" s="26" t="s">
        <v>109</v>
      </c>
    </row>
    <row r="6" spans="1:3" ht="28.05" customHeight="1" x14ac:dyDescent="0.3">
      <c r="A6" s="23" t="s">
        <v>110</v>
      </c>
      <c r="B6" s="24" t="s">
        <v>111</v>
      </c>
      <c r="C6" s="24" t="s">
        <v>112</v>
      </c>
    </row>
    <row r="7" spans="1:3" ht="28.05" customHeight="1" x14ac:dyDescent="0.3">
      <c r="A7" s="25" t="s">
        <v>113</v>
      </c>
      <c r="B7" s="26" t="s">
        <v>114</v>
      </c>
      <c r="C7" s="26" t="s">
        <v>115</v>
      </c>
    </row>
    <row r="8" spans="1:3" ht="28.05" customHeight="1" x14ac:dyDescent="0.3">
      <c r="A8" s="23" t="s">
        <v>116</v>
      </c>
      <c r="B8" s="24" t="s">
        <v>117</v>
      </c>
      <c r="C8" s="24" t="s">
        <v>118</v>
      </c>
    </row>
    <row r="11" spans="1:3" ht="15.6" x14ac:dyDescent="0.3">
      <c r="A11" s="7" t="s">
        <v>119</v>
      </c>
    </row>
    <row r="12" spans="1:3" x14ac:dyDescent="0.3">
      <c r="A12" t="s">
        <v>120</v>
      </c>
    </row>
    <row r="13" spans="1:3" x14ac:dyDescent="0.3">
      <c r="A13" t="s">
        <v>121</v>
      </c>
    </row>
    <row r="14" spans="1:3" x14ac:dyDescent="0.3">
      <c r="A14" t="s">
        <v>122</v>
      </c>
    </row>
    <row r="15" spans="1:3" x14ac:dyDescent="0.3">
      <c r="A15" t="s">
        <v>123</v>
      </c>
    </row>
    <row r="16" spans="1:3" x14ac:dyDescent="0.3">
      <c r="A16" t="s">
        <v>124</v>
      </c>
    </row>
    <row r="17" spans="1:1" x14ac:dyDescent="0.3">
      <c r="A17" t="s">
        <v>125</v>
      </c>
    </row>
    <row r="19" spans="1:1" x14ac:dyDescent="0.3">
      <c r="A19" s="16" t="s">
        <v>126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5"/>
  <sheetViews>
    <sheetView showGridLines="0" tabSelected="1" workbookViewId="0">
      <pane xSplit="4" ySplit="5" topLeftCell="E6" activePane="bottomRight" state="frozen"/>
      <selection pane="topRight"/>
      <selection pane="bottomLeft"/>
      <selection pane="bottomRight" activeCell="D15" sqref="D15"/>
    </sheetView>
  </sheetViews>
  <sheetFormatPr defaultRowHeight="14.4" x14ac:dyDescent="0.3"/>
  <cols>
    <col min="1" max="1" width="9" customWidth="1"/>
    <col min="2" max="2" width="14" customWidth="1"/>
    <col min="3" max="3" width="17" customWidth="1"/>
    <col min="4" max="4" width="42" customWidth="1"/>
    <col min="5" max="5" width="24" customWidth="1"/>
    <col min="6" max="8" width="10" customWidth="1"/>
    <col min="9" max="9" width="11" customWidth="1"/>
    <col min="10" max="11" width="12" customWidth="1"/>
    <col min="12" max="12" width="10" customWidth="1"/>
    <col min="13" max="13" width="13" customWidth="1"/>
    <col min="14" max="14" width="10" customWidth="1"/>
    <col min="15" max="15" width="11" customWidth="1"/>
    <col min="16" max="18" width="13" customWidth="1"/>
    <col min="19" max="19" width="34" customWidth="1"/>
  </cols>
  <sheetData>
    <row r="1" spans="1:19" ht="34.049999999999997" customHeight="1" x14ac:dyDescent="0.3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19" ht="18" customHeight="1" x14ac:dyDescent="0.3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ht="6" customHeight="1" x14ac:dyDescent="0.3"/>
    <row r="4" spans="1:19" ht="16.05" customHeight="1" x14ac:dyDescent="0.3">
      <c r="A4" s="27" t="s">
        <v>2</v>
      </c>
      <c r="B4" s="28"/>
      <c r="C4" s="28"/>
      <c r="D4" s="27" t="s">
        <v>3</v>
      </c>
      <c r="E4" s="27" t="s">
        <v>4</v>
      </c>
      <c r="F4" s="28"/>
      <c r="G4" s="28"/>
      <c r="H4" s="28"/>
      <c r="I4" s="27" t="s">
        <v>5</v>
      </c>
      <c r="J4" s="27" t="s">
        <v>6</v>
      </c>
      <c r="K4" s="28"/>
      <c r="L4" s="28"/>
      <c r="M4" s="28"/>
      <c r="N4" s="27" t="s">
        <v>7</v>
      </c>
      <c r="O4" s="28"/>
      <c r="P4" s="27" t="s">
        <v>8</v>
      </c>
      <c r="Q4" s="28"/>
      <c r="R4" s="27" t="s">
        <v>9</v>
      </c>
      <c r="S4" s="28"/>
    </row>
    <row r="5" spans="1:19" ht="34.049999999999997" customHeight="1" x14ac:dyDescent="0.3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18</v>
      </c>
      <c r="J5" s="1" t="s">
        <v>19</v>
      </c>
      <c r="K5" s="1" t="s">
        <v>20</v>
      </c>
      <c r="L5" s="1" t="s">
        <v>21</v>
      </c>
      <c r="M5" s="1" t="s">
        <v>22</v>
      </c>
      <c r="N5" s="1" t="s">
        <v>23</v>
      </c>
      <c r="O5" s="1" t="s">
        <v>24</v>
      </c>
      <c r="P5" s="1" t="s">
        <v>25</v>
      </c>
      <c r="Q5" s="1" t="s">
        <v>26</v>
      </c>
      <c r="R5" s="1" t="s">
        <v>27</v>
      </c>
      <c r="S5" s="1" t="s">
        <v>28</v>
      </c>
    </row>
    <row r="6" spans="1:19" ht="28.8" x14ac:dyDescent="0.3">
      <c r="A6" s="2" t="s">
        <v>29</v>
      </c>
      <c r="B6" s="2" t="s">
        <v>127</v>
      </c>
      <c r="C6" s="2" t="s">
        <v>30</v>
      </c>
      <c r="D6" s="3" t="s">
        <v>31</v>
      </c>
      <c r="E6" s="3" t="s">
        <v>32</v>
      </c>
      <c r="F6" s="2">
        <v>0</v>
      </c>
      <c r="G6" s="2">
        <v>100</v>
      </c>
      <c r="H6" s="2">
        <v>55</v>
      </c>
      <c r="I6" s="4">
        <f t="shared" ref="I6:I37" si="0">IF(OR($G6="",$F6="",$H6=""),"",IF($G6=$F6,1,MIN(1,MAX(0,($H6-$F6)/($G6-$F6)))))</f>
        <v>0.55000000000000004</v>
      </c>
      <c r="J6" s="5">
        <v>46204</v>
      </c>
      <c r="K6" s="5">
        <v>46376</v>
      </c>
      <c r="L6" s="6">
        <f t="shared" ref="L6:L37" ca="1" si="1">IF($K6="","",IF($P6="Completed","—",$K6-TODAY()))</f>
        <v>107</v>
      </c>
      <c r="M6" s="4">
        <f t="shared" ref="M6:M37" ca="1" si="2">IF(OR($J6="",$K6="",$K6=$J6),"",MIN(1,MAX(0,(TODAY()-$J6)/($K6-$J6))))</f>
        <v>0.37790697674418605</v>
      </c>
      <c r="N6" s="2" t="s">
        <v>33</v>
      </c>
      <c r="O6" s="6">
        <f>IF($N6="","",VLOOKUP($N6,Lists!$C$6:$D$8,2,FALSE))</f>
        <v>3</v>
      </c>
      <c r="P6" s="2" t="s">
        <v>34</v>
      </c>
      <c r="Q6" s="6" t="str">
        <f t="shared" ref="Q6:Q37" ca="1" si="3">IF($A6="","",IF($P6="Completed","Completed",IF($P6="Cancelled","—",IF(AND($K6&lt;&gt;"",TODAY()&gt;$K6),"Overdue",IF(OR($I6="",$M6=""),"",IF($I6&gt;=$M6,"On Track",IF($I6&gt;=$M6-0.15,"Watch","At Risk")))))))</f>
        <v>On Track</v>
      </c>
      <c r="R6" s="5">
        <v>46310</v>
      </c>
      <c r="S6" s="3" t="s">
        <v>35</v>
      </c>
    </row>
    <row r="7" spans="1:19" ht="28.8" x14ac:dyDescent="0.3">
      <c r="A7" s="2" t="s">
        <v>36</v>
      </c>
      <c r="B7" s="2" t="s">
        <v>37</v>
      </c>
      <c r="C7" s="2" t="s">
        <v>38</v>
      </c>
      <c r="D7" s="3" t="s">
        <v>39</v>
      </c>
      <c r="E7" s="3" t="s">
        <v>40</v>
      </c>
      <c r="F7" s="2">
        <v>45</v>
      </c>
      <c r="G7" s="2">
        <v>30</v>
      </c>
      <c r="H7" s="2">
        <v>38</v>
      </c>
      <c r="I7" s="4">
        <f t="shared" si="0"/>
        <v>0.46666666666666667</v>
      </c>
      <c r="J7" s="5">
        <v>46174</v>
      </c>
      <c r="K7" s="5">
        <v>46387</v>
      </c>
      <c r="L7" s="6">
        <f t="shared" ca="1" si="1"/>
        <v>118</v>
      </c>
      <c r="M7" s="4">
        <f t="shared" ca="1" si="2"/>
        <v>0.4460093896713615</v>
      </c>
      <c r="N7" s="2" t="s">
        <v>33</v>
      </c>
      <c r="O7" s="6">
        <f>IF($N7="","",VLOOKUP($N7,Lists!$C$6:$D$8,2,FALSE))</f>
        <v>3</v>
      </c>
      <c r="P7" s="2" t="s">
        <v>34</v>
      </c>
      <c r="Q7" s="6" t="str">
        <f t="shared" ca="1" si="3"/>
        <v>On Track</v>
      </c>
      <c r="R7" s="5">
        <v>46295</v>
      </c>
      <c r="S7" s="3" t="s">
        <v>41</v>
      </c>
    </row>
    <row r="8" spans="1:19" ht="28.8" x14ac:dyDescent="0.3">
      <c r="A8" s="2" t="s">
        <v>42</v>
      </c>
      <c r="B8" s="2" t="s">
        <v>127</v>
      </c>
      <c r="C8" s="2" t="s">
        <v>43</v>
      </c>
      <c r="D8" s="3" t="s">
        <v>44</v>
      </c>
      <c r="E8" s="3" t="s">
        <v>45</v>
      </c>
      <c r="F8" s="2">
        <v>1200</v>
      </c>
      <c r="G8" s="2">
        <v>1500</v>
      </c>
      <c r="H8" s="2">
        <v>1360</v>
      </c>
      <c r="I8" s="4">
        <f t="shared" si="0"/>
        <v>0.53333333333333333</v>
      </c>
      <c r="J8" s="5">
        <v>46204</v>
      </c>
      <c r="K8" s="5">
        <v>46387</v>
      </c>
      <c r="L8" s="6">
        <f t="shared" ca="1" si="1"/>
        <v>118</v>
      </c>
      <c r="M8" s="4">
        <f t="shared" ca="1" si="2"/>
        <v>0.3551912568306011</v>
      </c>
      <c r="N8" s="2" t="s">
        <v>46</v>
      </c>
      <c r="O8" s="6">
        <f>IF($N8="","",VLOOKUP($N8,Lists!$C$6:$D$8,2,FALSE))</f>
        <v>2</v>
      </c>
      <c r="P8" s="2" t="s">
        <v>34</v>
      </c>
      <c r="Q8" s="6" t="str">
        <f t="shared" ca="1" si="3"/>
        <v>On Track</v>
      </c>
      <c r="R8" s="5">
        <v>46295</v>
      </c>
      <c r="S8" s="3" t="s">
        <v>47</v>
      </c>
    </row>
    <row r="9" spans="1:19" ht="28.8" x14ac:dyDescent="0.3">
      <c r="A9" s="2" t="s">
        <v>48</v>
      </c>
      <c r="B9" s="2" t="s">
        <v>49</v>
      </c>
      <c r="C9" s="2" t="s">
        <v>50</v>
      </c>
      <c r="D9" s="3" t="s">
        <v>51</v>
      </c>
      <c r="E9" s="3" t="s">
        <v>52</v>
      </c>
      <c r="F9" s="2">
        <v>5</v>
      </c>
      <c r="G9" s="2">
        <v>2</v>
      </c>
      <c r="H9" s="2">
        <v>4</v>
      </c>
      <c r="I9" s="4">
        <f t="shared" si="0"/>
        <v>0.33333333333333331</v>
      </c>
      <c r="J9" s="5">
        <v>46235</v>
      </c>
      <c r="K9" s="5">
        <v>46356</v>
      </c>
      <c r="L9" s="6">
        <f t="shared" ca="1" si="1"/>
        <v>87</v>
      </c>
      <c r="M9" s="4">
        <f t="shared" ca="1" si="2"/>
        <v>0.28099173553719009</v>
      </c>
      <c r="N9" s="2" t="s">
        <v>46</v>
      </c>
      <c r="O9" s="6">
        <f>IF($N9="","",VLOOKUP($N9,Lists!$C$6:$D$8,2,FALSE))</f>
        <v>2</v>
      </c>
      <c r="P9" s="2" t="s">
        <v>34</v>
      </c>
      <c r="Q9" s="6" t="str">
        <f t="shared" ca="1" si="3"/>
        <v>On Track</v>
      </c>
      <c r="R9" s="5">
        <v>46296</v>
      </c>
      <c r="S9" s="3" t="s">
        <v>53</v>
      </c>
    </row>
    <row r="10" spans="1:19" ht="28.8" x14ac:dyDescent="0.3">
      <c r="A10" s="2" t="s">
        <v>54</v>
      </c>
      <c r="B10" s="2" t="s">
        <v>127</v>
      </c>
      <c r="C10" s="2" t="s">
        <v>55</v>
      </c>
      <c r="D10" s="3" t="s">
        <v>56</v>
      </c>
      <c r="E10" s="3" t="s">
        <v>57</v>
      </c>
      <c r="F10" s="2">
        <v>0</v>
      </c>
      <c r="G10" s="2">
        <v>8</v>
      </c>
      <c r="H10" s="2">
        <v>8</v>
      </c>
      <c r="I10" s="4">
        <f t="shared" si="0"/>
        <v>1</v>
      </c>
      <c r="J10" s="5">
        <v>46082</v>
      </c>
      <c r="K10" s="5">
        <v>46265</v>
      </c>
      <c r="L10" s="6" t="str">
        <f t="shared" ca="1" si="1"/>
        <v>—</v>
      </c>
      <c r="M10" s="4">
        <f t="shared" ca="1" si="2"/>
        <v>1</v>
      </c>
      <c r="N10" s="2" t="s">
        <v>58</v>
      </c>
      <c r="O10" s="6">
        <f>IF($N10="","",VLOOKUP($N10,Lists!$C$6:$D$8,2,FALSE))</f>
        <v>1</v>
      </c>
      <c r="P10" s="2" t="s">
        <v>59</v>
      </c>
      <c r="Q10" s="6" t="str">
        <f t="shared" ca="1" si="3"/>
        <v>Completed</v>
      </c>
      <c r="R10" s="5">
        <v>46265</v>
      </c>
      <c r="S10" s="3" t="s">
        <v>60</v>
      </c>
    </row>
    <row r="11" spans="1:19" x14ac:dyDescent="0.3">
      <c r="A11" s="2"/>
      <c r="B11" s="2"/>
      <c r="C11" s="2"/>
      <c r="D11" s="3"/>
      <c r="E11" s="3"/>
      <c r="F11" s="2"/>
      <c r="G11" s="2"/>
      <c r="H11" s="2"/>
      <c r="I11" s="4" t="str">
        <f t="shared" si="0"/>
        <v/>
      </c>
      <c r="J11" s="5"/>
      <c r="K11" s="5"/>
      <c r="L11" s="6" t="str">
        <f t="shared" ca="1" si="1"/>
        <v/>
      </c>
      <c r="M11" s="4" t="str">
        <f t="shared" ca="1" si="2"/>
        <v/>
      </c>
      <c r="N11" s="2"/>
      <c r="O11" s="6" t="str">
        <f>IF($N11="","",VLOOKUP($N11,Lists!$C$6:$D$8,2,FALSE))</f>
        <v/>
      </c>
      <c r="P11" s="2"/>
      <c r="Q11" s="6" t="str">
        <f t="shared" ca="1" si="3"/>
        <v/>
      </c>
      <c r="R11" s="5"/>
      <c r="S11" s="3"/>
    </row>
    <row r="12" spans="1:19" x14ac:dyDescent="0.3">
      <c r="A12" s="2"/>
      <c r="B12" s="2"/>
      <c r="C12" s="2"/>
      <c r="D12" s="3"/>
      <c r="E12" s="3"/>
      <c r="F12" s="2"/>
      <c r="G12" s="2"/>
      <c r="H12" s="2"/>
      <c r="I12" s="4" t="str">
        <f t="shared" si="0"/>
        <v/>
      </c>
      <c r="J12" s="5"/>
      <c r="K12" s="5"/>
      <c r="L12" s="6" t="str">
        <f t="shared" ca="1" si="1"/>
        <v/>
      </c>
      <c r="M12" s="4" t="str">
        <f t="shared" ca="1" si="2"/>
        <v/>
      </c>
      <c r="N12" s="2"/>
      <c r="O12" s="6" t="str">
        <f>IF($N12="","",VLOOKUP($N12,Lists!$C$6:$D$8,2,FALSE))</f>
        <v/>
      </c>
      <c r="P12" s="2"/>
      <c r="Q12" s="6" t="str">
        <f t="shared" ca="1" si="3"/>
        <v/>
      </c>
      <c r="R12" s="5"/>
      <c r="S12" s="3"/>
    </row>
    <row r="13" spans="1:19" x14ac:dyDescent="0.3">
      <c r="A13" s="2"/>
      <c r="B13" s="2"/>
      <c r="C13" s="2"/>
      <c r="D13" s="3"/>
      <c r="E13" s="3"/>
      <c r="F13" s="2"/>
      <c r="G13" s="2"/>
      <c r="H13" s="2"/>
      <c r="I13" s="4" t="str">
        <f t="shared" si="0"/>
        <v/>
      </c>
      <c r="J13" s="5"/>
      <c r="K13" s="5"/>
      <c r="L13" s="6" t="str">
        <f t="shared" ca="1" si="1"/>
        <v/>
      </c>
      <c r="M13" s="4" t="str">
        <f t="shared" ca="1" si="2"/>
        <v/>
      </c>
      <c r="N13" s="2"/>
      <c r="O13" s="6" t="str">
        <f>IF($N13="","",VLOOKUP($N13,Lists!$C$6:$D$8,2,FALSE))</f>
        <v/>
      </c>
      <c r="P13" s="2"/>
      <c r="Q13" s="6" t="str">
        <f t="shared" ca="1" si="3"/>
        <v/>
      </c>
      <c r="R13" s="5"/>
      <c r="S13" s="3"/>
    </row>
    <row r="14" spans="1:19" x14ac:dyDescent="0.3">
      <c r="A14" s="2"/>
      <c r="B14" s="2"/>
      <c r="C14" s="2"/>
      <c r="D14" s="3"/>
      <c r="E14" s="3"/>
      <c r="F14" s="2"/>
      <c r="G14" s="2"/>
      <c r="H14" s="2"/>
      <c r="I14" s="4" t="str">
        <f t="shared" si="0"/>
        <v/>
      </c>
      <c r="J14" s="5"/>
      <c r="K14" s="5"/>
      <c r="L14" s="6" t="str">
        <f t="shared" ca="1" si="1"/>
        <v/>
      </c>
      <c r="M14" s="4" t="str">
        <f t="shared" ca="1" si="2"/>
        <v/>
      </c>
      <c r="N14" s="2"/>
      <c r="O14" s="6" t="str">
        <f>IF($N14="","",VLOOKUP($N14,Lists!$C$6:$D$8,2,FALSE))</f>
        <v/>
      </c>
      <c r="P14" s="2"/>
      <c r="Q14" s="6" t="str">
        <f t="shared" ca="1" si="3"/>
        <v/>
      </c>
      <c r="R14" s="5"/>
      <c r="S14" s="3"/>
    </row>
    <row r="15" spans="1:19" x14ac:dyDescent="0.3">
      <c r="A15" s="2"/>
      <c r="B15" s="2"/>
      <c r="C15" s="2"/>
      <c r="D15" s="3"/>
      <c r="E15" s="3"/>
      <c r="F15" s="2"/>
      <c r="G15" s="2"/>
      <c r="H15" s="2"/>
      <c r="I15" s="4" t="str">
        <f t="shared" si="0"/>
        <v/>
      </c>
      <c r="J15" s="5"/>
      <c r="K15" s="5"/>
      <c r="L15" s="6" t="str">
        <f t="shared" ca="1" si="1"/>
        <v/>
      </c>
      <c r="M15" s="4" t="str">
        <f t="shared" ca="1" si="2"/>
        <v/>
      </c>
      <c r="N15" s="2"/>
      <c r="O15" s="6" t="str">
        <f>IF($N15="","",VLOOKUP($N15,Lists!$C$6:$D$8,2,FALSE))</f>
        <v/>
      </c>
      <c r="P15" s="2"/>
      <c r="Q15" s="6" t="str">
        <f t="shared" ca="1" si="3"/>
        <v/>
      </c>
      <c r="R15" s="5"/>
      <c r="S15" s="3"/>
    </row>
    <row r="16" spans="1:19" x14ac:dyDescent="0.3">
      <c r="A16" s="2"/>
      <c r="B16" s="2"/>
      <c r="C16" s="2"/>
      <c r="D16" s="3"/>
      <c r="E16" s="3"/>
      <c r="F16" s="2"/>
      <c r="G16" s="2"/>
      <c r="H16" s="2"/>
      <c r="I16" s="4" t="str">
        <f t="shared" si="0"/>
        <v/>
      </c>
      <c r="J16" s="5"/>
      <c r="K16" s="5"/>
      <c r="L16" s="6" t="str">
        <f t="shared" ca="1" si="1"/>
        <v/>
      </c>
      <c r="M16" s="4" t="str">
        <f t="shared" ca="1" si="2"/>
        <v/>
      </c>
      <c r="N16" s="2"/>
      <c r="O16" s="6" t="str">
        <f>IF($N16="","",VLOOKUP($N16,Lists!$C$6:$D$8,2,FALSE))</f>
        <v/>
      </c>
      <c r="P16" s="2"/>
      <c r="Q16" s="6" t="str">
        <f t="shared" ca="1" si="3"/>
        <v/>
      </c>
      <c r="R16" s="5"/>
      <c r="S16" s="3"/>
    </row>
    <row r="17" spans="1:19" x14ac:dyDescent="0.3">
      <c r="A17" s="2"/>
      <c r="B17" s="2"/>
      <c r="C17" s="2"/>
      <c r="D17" s="3"/>
      <c r="E17" s="3"/>
      <c r="F17" s="2"/>
      <c r="G17" s="2"/>
      <c r="H17" s="2"/>
      <c r="I17" s="4" t="str">
        <f t="shared" si="0"/>
        <v/>
      </c>
      <c r="J17" s="5"/>
      <c r="K17" s="5"/>
      <c r="L17" s="6" t="str">
        <f t="shared" ca="1" si="1"/>
        <v/>
      </c>
      <c r="M17" s="4" t="str">
        <f t="shared" ca="1" si="2"/>
        <v/>
      </c>
      <c r="N17" s="2"/>
      <c r="O17" s="6" t="str">
        <f>IF($N17="","",VLOOKUP($N17,Lists!$C$6:$D$8,2,FALSE))</f>
        <v/>
      </c>
      <c r="P17" s="2"/>
      <c r="Q17" s="6" t="str">
        <f t="shared" ca="1" si="3"/>
        <v/>
      </c>
      <c r="R17" s="5"/>
      <c r="S17" s="3"/>
    </row>
    <row r="18" spans="1:19" x14ac:dyDescent="0.3">
      <c r="A18" s="2"/>
      <c r="B18" s="2"/>
      <c r="C18" s="2"/>
      <c r="D18" s="3"/>
      <c r="E18" s="3"/>
      <c r="F18" s="2"/>
      <c r="G18" s="2"/>
      <c r="H18" s="2"/>
      <c r="I18" s="4" t="str">
        <f t="shared" si="0"/>
        <v/>
      </c>
      <c r="J18" s="5"/>
      <c r="K18" s="5"/>
      <c r="L18" s="6" t="str">
        <f t="shared" ca="1" si="1"/>
        <v/>
      </c>
      <c r="M18" s="4" t="str">
        <f t="shared" ca="1" si="2"/>
        <v/>
      </c>
      <c r="N18" s="2"/>
      <c r="O18" s="6" t="str">
        <f>IF($N18="","",VLOOKUP($N18,Lists!$C$6:$D$8,2,FALSE))</f>
        <v/>
      </c>
      <c r="P18" s="2"/>
      <c r="Q18" s="6" t="str">
        <f t="shared" ca="1" si="3"/>
        <v/>
      </c>
      <c r="R18" s="5"/>
      <c r="S18" s="3"/>
    </row>
    <row r="19" spans="1:19" x14ac:dyDescent="0.3">
      <c r="A19" s="2"/>
      <c r="B19" s="2"/>
      <c r="C19" s="2"/>
      <c r="D19" s="3"/>
      <c r="E19" s="3"/>
      <c r="F19" s="2"/>
      <c r="G19" s="2"/>
      <c r="H19" s="2"/>
      <c r="I19" s="4" t="str">
        <f t="shared" si="0"/>
        <v/>
      </c>
      <c r="J19" s="5"/>
      <c r="K19" s="5"/>
      <c r="L19" s="6" t="str">
        <f t="shared" ca="1" si="1"/>
        <v/>
      </c>
      <c r="M19" s="4" t="str">
        <f t="shared" ca="1" si="2"/>
        <v/>
      </c>
      <c r="N19" s="2"/>
      <c r="O19" s="6" t="str">
        <f>IF($N19="","",VLOOKUP($N19,Lists!$C$6:$D$8,2,FALSE))</f>
        <v/>
      </c>
      <c r="P19" s="2"/>
      <c r="Q19" s="6" t="str">
        <f t="shared" ca="1" si="3"/>
        <v/>
      </c>
      <c r="R19" s="5"/>
      <c r="S19" s="3"/>
    </row>
    <row r="20" spans="1:19" x14ac:dyDescent="0.3">
      <c r="A20" s="2"/>
      <c r="B20" s="2"/>
      <c r="C20" s="2"/>
      <c r="D20" s="3"/>
      <c r="E20" s="3"/>
      <c r="F20" s="2"/>
      <c r="G20" s="2"/>
      <c r="H20" s="2"/>
      <c r="I20" s="4" t="str">
        <f t="shared" si="0"/>
        <v/>
      </c>
      <c r="J20" s="5"/>
      <c r="K20" s="5"/>
      <c r="L20" s="6" t="str">
        <f t="shared" ca="1" si="1"/>
        <v/>
      </c>
      <c r="M20" s="4" t="str">
        <f t="shared" ca="1" si="2"/>
        <v/>
      </c>
      <c r="N20" s="2"/>
      <c r="O20" s="6" t="str">
        <f>IF($N20="","",VLOOKUP($N20,Lists!$C$6:$D$8,2,FALSE))</f>
        <v/>
      </c>
      <c r="P20" s="2"/>
      <c r="Q20" s="6" t="str">
        <f t="shared" ca="1" si="3"/>
        <v/>
      </c>
      <c r="R20" s="5"/>
      <c r="S20" s="3"/>
    </row>
    <row r="21" spans="1:19" x14ac:dyDescent="0.3">
      <c r="A21" s="2"/>
      <c r="B21" s="2"/>
      <c r="C21" s="2"/>
      <c r="D21" s="3"/>
      <c r="E21" s="3"/>
      <c r="F21" s="2"/>
      <c r="G21" s="2"/>
      <c r="H21" s="2"/>
      <c r="I21" s="4" t="str">
        <f t="shared" si="0"/>
        <v/>
      </c>
      <c r="J21" s="5"/>
      <c r="K21" s="5"/>
      <c r="L21" s="6" t="str">
        <f t="shared" ca="1" si="1"/>
        <v/>
      </c>
      <c r="M21" s="4" t="str">
        <f t="shared" ca="1" si="2"/>
        <v/>
      </c>
      <c r="N21" s="2"/>
      <c r="O21" s="6" t="str">
        <f>IF($N21="","",VLOOKUP($N21,Lists!$C$6:$D$8,2,FALSE))</f>
        <v/>
      </c>
      <c r="P21" s="2"/>
      <c r="Q21" s="6" t="str">
        <f t="shared" ca="1" si="3"/>
        <v/>
      </c>
      <c r="R21" s="5"/>
      <c r="S21" s="3"/>
    </row>
    <row r="22" spans="1:19" x14ac:dyDescent="0.3">
      <c r="A22" s="2"/>
      <c r="B22" s="2"/>
      <c r="C22" s="2"/>
      <c r="D22" s="3"/>
      <c r="E22" s="3"/>
      <c r="F22" s="2"/>
      <c r="G22" s="2"/>
      <c r="H22" s="2"/>
      <c r="I22" s="4" t="str">
        <f t="shared" si="0"/>
        <v/>
      </c>
      <c r="J22" s="5"/>
      <c r="K22" s="5"/>
      <c r="L22" s="6" t="str">
        <f t="shared" ca="1" si="1"/>
        <v/>
      </c>
      <c r="M22" s="4" t="str">
        <f t="shared" ca="1" si="2"/>
        <v/>
      </c>
      <c r="N22" s="2"/>
      <c r="O22" s="6" t="str">
        <f>IF($N22="","",VLOOKUP($N22,Lists!$C$6:$D$8,2,FALSE))</f>
        <v/>
      </c>
      <c r="P22" s="2"/>
      <c r="Q22" s="6" t="str">
        <f t="shared" ca="1" si="3"/>
        <v/>
      </c>
      <c r="R22" s="5"/>
      <c r="S22" s="3"/>
    </row>
    <row r="23" spans="1:19" x14ac:dyDescent="0.3">
      <c r="A23" s="2"/>
      <c r="B23" s="2"/>
      <c r="C23" s="2"/>
      <c r="D23" s="3"/>
      <c r="E23" s="3"/>
      <c r="F23" s="2"/>
      <c r="G23" s="2"/>
      <c r="H23" s="2"/>
      <c r="I23" s="4" t="str">
        <f t="shared" si="0"/>
        <v/>
      </c>
      <c r="J23" s="5"/>
      <c r="K23" s="5"/>
      <c r="L23" s="6" t="str">
        <f t="shared" ca="1" si="1"/>
        <v/>
      </c>
      <c r="M23" s="4" t="str">
        <f t="shared" ca="1" si="2"/>
        <v/>
      </c>
      <c r="N23" s="2"/>
      <c r="O23" s="6" t="str">
        <f>IF($N23="","",VLOOKUP($N23,Lists!$C$6:$D$8,2,FALSE))</f>
        <v/>
      </c>
      <c r="P23" s="2"/>
      <c r="Q23" s="6" t="str">
        <f t="shared" ca="1" si="3"/>
        <v/>
      </c>
      <c r="R23" s="5"/>
      <c r="S23" s="3"/>
    </row>
    <row r="24" spans="1:19" x14ac:dyDescent="0.3">
      <c r="A24" s="2"/>
      <c r="B24" s="2"/>
      <c r="C24" s="2"/>
      <c r="D24" s="3"/>
      <c r="E24" s="3"/>
      <c r="F24" s="2"/>
      <c r="G24" s="2"/>
      <c r="H24" s="2"/>
      <c r="I24" s="4" t="str">
        <f t="shared" si="0"/>
        <v/>
      </c>
      <c r="J24" s="5"/>
      <c r="K24" s="5"/>
      <c r="L24" s="6" t="str">
        <f t="shared" ca="1" si="1"/>
        <v/>
      </c>
      <c r="M24" s="4" t="str">
        <f t="shared" ca="1" si="2"/>
        <v/>
      </c>
      <c r="N24" s="2"/>
      <c r="O24" s="6" t="str">
        <f>IF($N24="","",VLOOKUP($N24,Lists!$C$6:$D$8,2,FALSE))</f>
        <v/>
      </c>
      <c r="P24" s="2"/>
      <c r="Q24" s="6" t="str">
        <f t="shared" ca="1" si="3"/>
        <v/>
      </c>
      <c r="R24" s="5"/>
      <c r="S24" s="3"/>
    </row>
    <row r="25" spans="1:19" x14ac:dyDescent="0.3">
      <c r="A25" s="2"/>
      <c r="B25" s="2"/>
      <c r="C25" s="2"/>
      <c r="D25" s="3"/>
      <c r="E25" s="3"/>
      <c r="F25" s="2"/>
      <c r="G25" s="2"/>
      <c r="H25" s="2"/>
      <c r="I25" s="4" t="str">
        <f t="shared" si="0"/>
        <v/>
      </c>
      <c r="J25" s="5"/>
      <c r="K25" s="5"/>
      <c r="L25" s="6" t="str">
        <f t="shared" ca="1" si="1"/>
        <v/>
      </c>
      <c r="M25" s="4" t="str">
        <f t="shared" ca="1" si="2"/>
        <v/>
      </c>
      <c r="N25" s="2"/>
      <c r="O25" s="6" t="str">
        <f>IF($N25="","",VLOOKUP($N25,Lists!$C$6:$D$8,2,FALSE))</f>
        <v/>
      </c>
      <c r="P25" s="2"/>
      <c r="Q25" s="6" t="str">
        <f t="shared" ca="1" si="3"/>
        <v/>
      </c>
      <c r="R25" s="5"/>
      <c r="S25" s="3"/>
    </row>
    <row r="26" spans="1:19" x14ac:dyDescent="0.3">
      <c r="A26" s="2"/>
      <c r="B26" s="2"/>
      <c r="C26" s="2"/>
      <c r="D26" s="3"/>
      <c r="E26" s="3"/>
      <c r="F26" s="2"/>
      <c r="G26" s="2"/>
      <c r="H26" s="2"/>
      <c r="I26" s="4" t="str">
        <f t="shared" si="0"/>
        <v/>
      </c>
      <c r="J26" s="5"/>
      <c r="K26" s="5"/>
      <c r="L26" s="6" t="str">
        <f t="shared" ca="1" si="1"/>
        <v/>
      </c>
      <c r="M26" s="4" t="str">
        <f t="shared" ca="1" si="2"/>
        <v/>
      </c>
      <c r="N26" s="2"/>
      <c r="O26" s="6" t="str">
        <f>IF($N26="","",VLOOKUP($N26,Lists!$C$6:$D$8,2,FALSE))</f>
        <v/>
      </c>
      <c r="P26" s="2"/>
      <c r="Q26" s="6" t="str">
        <f t="shared" ca="1" si="3"/>
        <v/>
      </c>
      <c r="R26" s="5"/>
      <c r="S26" s="3"/>
    </row>
    <row r="27" spans="1:19" x14ac:dyDescent="0.3">
      <c r="A27" s="2"/>
      <c r="B27" s="2"/>
      <c r="C27" s="2"/>
      <c r="D27" s="3"/>
      <c r="E27" s="3"/>
      <c r="F27" s="2"/>
      <c r="G27" s="2"/>
      <c r="H27" s="2"/>
      <c r="I27" s="4" t="str">
        <f t="shared" si="0"/>
        <v/>
      </c>
      <c r="J27" s="5"/>
      <c r="K27" s="5"/>
      <c r="L27" s="6" t="str">
        <f t="shared" ca="1" si="1"/>
        <v/>
      </c>
      <c r="M27" s="4" t="str">
        <f t="shared" ca="1" si="2"/>
        <v/>
      </c>
      <c r="N27" s="2"/>
      <c r="O27" s="6" t="str">
        <f>IF($N27="","",VLOOKUP($N27,Lists!$C$6:$D$8,2,FALSE))</f>
        <v/>
      </c>
      <c r="P27" s="2"/>
      <c r="Q27" s="6" t="str">
        <f t="shared" ca="1" si="3"/>
        <v/>
      </c>
      <c r="R27" s="5"/>
      <c r="S27" s="3"/>
    </row>
    <row r="28" spans="1:19" x14ac:dyDescent="0.3">
      <c r="A28" s="2"/>
      <c r="B28" s="2"/>
      <c r="C28" s="2"/>
      <c r="D28" s="3"/>
      <c r="E28" s="3"/>
      <c r="F28" s="2"/>
      <c r="G28" s="2"/>
      <c r="H28" s="2"/>
      <c r="I28" s="4" t="str">
        <f t="shared" si="0"/>
        <v/>
      </c>
      <c r="J28" s="5"/>
      <c r="K28" s="5"/>
      <c r="L28" s="6" t="str">
        <f t="shared" ca="1" si="1"/>
        <v/>
      </c>
      <c r="M28" s="4" t="str">
        <f t="shared" ca="1" si="2"/>
        <v/>
      </c>
      <c r="N28" s="2"/>
      <c r="O28" s="6" t="str">
        <f>IF($N28="","",VLOOKUP($N28,Lists!$C$6:$D$8,2,FALSE))</f>
        <v/>
      </c>
      <c r="P28" s="2"/>
      <c r="Q28" s="6" t="str">
        <f t="shared" ca="1" si="3"/>
        <v/>
      </c>
      <c r="R28" s="5"/>
      <c r="S28" s="3"/>
    </row>
    <row r="29" spans="1:19" x14ac:dyDescent="0.3">
      <c r="A29" s="2"/>
      <c r="B29" s="2"/>
      <c r="C29" s="2"/>
      <c r="D29" s="3"/>
      <c r="E29" s="3"/>
      <c r="F29" s="2"/>
      <c r="G29" s="2"/>
      <c r="H29" s="2"/>
      <c r="I29" s="4" t="str">
        <f t="shared" si="0"/>
        <v/>
      </c>
      <c r="J29" s="5"/>
      <c r="K29" s="5"/>
      <c r="L29" s="6" t="str">
        <f t="shared" ca="1" si="1"/>
        <v/>
      </c>
      <c r="M29" s="4" t="str">
        <f t="shared" ca="1" si="2"/>
        <v/>
      </c>
      <c r="N29" s="2"/>
      <c r="O29" s="6" t="str">
        <f>IF($N29="","",VLOOKUP($N29,Lists!$C$6:$D$8,2,FALSE))</f>
        <v/>
      </c>
      <c r="P29" s="2"/>
      <c r="Q29" s="6" t="str">
        <f t="shared" ca="1" si="3"/>
        <v/>
      </c>
      <c r="R29" s="5"/>
      <c r="S29" s="3"/>
    </row>
    <row r="30" spans="1:19" x14ac:dyDescent="0.3">
      <c r="A30" s="2"/>
      <c r="B30" s="2"/>
      <c r="C30" s="2"/>
      <c r="D30" s="3"/>
      <c r="E30" s="3"/>
      <c r="F30" s="2"/>
      <c r="G30" s="2"/>
      <c r="H30" s="2"/>
      <c r="I30" s="4" t="str">
        <f t="shared" si="0"/>
        <v/>
      </c>
      <c r="J30" s="5"/>
      <c r="K30" s="5"/>
      <c r="L30" s="6" t="str">
        <f t="shared" ca="1" si="1"/>
        <v/>
      </c>
      <c r="M30" s="4" t="str">
        <f t="shared" ca="1" si="2"/>
        <v/>
      </c>
      <c r="N30" s="2"/>
      <c r="O30" s="6" t="str">
        <f>IF($N30="","",VLOOKUP($N30,Lists!$C$6:$D$8,2,FALSE))</f>
        <v/>
      </c>
      <c r="P30" s="2"/>
      <c r="Q30" s="6" t="str">
        <f t="shared" ca="1" si="3"/>
        <v/>
      </c>
      <c r="R30" s="5"/>
      <c r="S30" s="3"/>
    </row>
    <row r="31" spans="1:19" x14ac:dyDescent="0.3">
      <c r="A31" s="2"/>
      <c r="B31" s="2"/>
      <c r="C31" s="2"/>
      <c r="D31" s="3"/>
      <c r="E31" s="3"/>
      <c r="F31" s="2"/>
      <c r="G31" s="2"/>
      <c r="H31" s="2"/>
      <c r="I31" s="4" t="str">
        <f t="shared" si="0"/>
        <v/>
      </c>
      <c r="J31" s="5"/>
      <c r="K31" s="5"/>
      <c r="L31" s="6" t="str">
        <f t="shared" ca="1" si="1"/>
        <v/>
      </c>
      <c r="M31" s="4" t="str">
        <f t="shared" ca="1" si="2"/>
        <v/>
      </c>
      <c r="N31" s="2"/>
      <c r="O31" s="6" t="str">
        <f>IF($N31="","",VLOOKUP($N31,Lists!$C$6:$D$8,2,FALSE))</f>
        <v/>
      </c>
      <c r="P31" s="2"/>
      <c r="Q31" s="6" t="str">
        <f t="shared" ca="1" si="3"/>
        <v/>
      </c>
      <c r="R31" s="5"/>
      <c r="S31" s="3"/>
    </row>
    <row r="32" spans="1:19" x14ac:dyDescent="0.3">
      <c r="A32" s="2"/>
      <c r="B32" s="2"/>
      <c r="C32" s="2"/>
      <c r="D32" s="3"/>
      <c r="E32" s="3"/>
      <c r="F32" s="2"/>
      <c r="G32" s="2"/>
      <c r="H32" s="2"/>
      <c r="I32" s="4" t="str">
        <f t="shared" si="0"/>
        <v/>
      </c>
      <c r="J32" s="5"/>
      <c r="K32" s="5"/>
      <c r="L32" s="6" t="str">
        <f t="shared" ca="1" si="1"/>
        <v/>
      </c>
      <c r="M32" s="4" t="str">
        <f t="shared" ca="1" si="2"/>
        <v/>
      </c>
      <c r="N32" s="2"/>
      <c r="O32" s="6" t="str">
        <f>IF($N32="","",VLOOKUP($N32,Lists!$C$6:$D$8,2,FALSE))</f>
        <v/>
      </c>
      <c r="P32" s="2"/>
      <c r="Q32" s="6" t="str">
        <f t="shared" ca="1" si="3"/>
        <v/>
      </c>
      <c r="R32" s="5"/>
      <c r="S32" s="3"/>
    </row>
    <row r="33" spans="1:19" x14ac:dyDescent="0.3">
      <c r="A33" s="2"/>
      <c r="B33" s="2"/>
      <c r="C33" s="2"/>
      <c r="D33" s="3"/>
      <c r="E33" s="3"/>
      <c r="F33" s="2"/>
      <c r="G33" s="2"/>
      <c r="H33" s="2"/>
      <c r="I33" s="4" t="str">
        <f t="shared" si="0"/>
        <v/>
      </c>
      <c r="J33" s="5"/>
      <c r="K33" s="5"/>
      <c r="L33" s="6" t="str">
        <f t="shared" ca="1" si="1"/>
        <v/>
      </c>
      <c r="M33" s="4" t="str">
        <f t="shared" ca="1" si="2"/>
        <v/>
      </c>
      <c r="N33" s="2"/>
      <c r="O33" s="6" t="str">
        <f>IF($N33="","",VLOOKUP($N33,Lists!$C$6:$D$8,2,FALSE))</f>
        <v/>
      </c>
      <c r="P33" s="2"/>
      <c r="Q33" s="6" t="str">
        <f t="shared" ca="1" si="3"/>
        <v/>
      </c>
      <c r="R33" s="5"/>
      <c r="S33" s="3"/>
    </row>
    <row r="34" spans="1:19" x14ac:dyDescent="0.3">
      <c r="A34" s="2"/>
      <c r="B34" s="2"/>
      <c r="C34" s="2"/>
      <c r="D34" s="3"/>
      <c r="E34" s="3"/>
      <c r="F34" s="2"/>
      <c r="G34" s="2"/>
      <c r="H34" s="2"/>
      <c r="I34" s="4" t="str">
        <f t="shared" si="0"/>
        <v/>
      </c>
      <c r="J34" s="5"/>
      <c r="K34" s="5"/>
      <c r="L34" s="6" t="str">
        <f t="shared" ca="1" si="1"/>
        <v/>
      </c>
      <c r="M34" s="4" t="str">
        <f t="shared" ca="1" si="2"/>
        <v/>
      </c>
      <c r="N34" s="2"/>
      <c r="O34" s="6" t="str">
        <f>IF($N34="","",VLOOKUP($N34,Lists!$C$6:$D$8,2,FALSE))</f>
        <v/>
      </c>
      <c r="P34" s="2"/>
      <c r="Q34" s="6" t="str">
        <f t="shared" ca="1" si="3"/>
        <v/>
      </c>
      <c r="R34" s="5"/>
      <c r="S34" s="3"/>
    </row>
    <row r="35" spans="1:19" x14ac:dyDescent="0.3">
      <c r="A35" s="2"/>
      <c r="B35" s="2"/>
      <c r="C35" s="2"/>
      <c r="D35" s="3"/>
      <c r="E35" s="3"/>
      <c r="F35" s="2"/>
      <c r="G35" s="2"/>
      <c r="H35" s="2"/>
      <c r="I35" s="4" t="str">
        <f t="shared" si="0"/>
        <v/>
      </c>
      <c r="J35" s="5"/>
      <c r="K35" s="5"/>
      <c r="L35" s="6" t="str">
        <f t="shared" ca="1" si="1"/>
        <v/>
      </c>
      <c r="M35" s="4" t="str">
        <f t="shared" ca="1" si="2"/>
        <v/>
      </c>
      <c r="N35" s="2"/>
      <c r="O35" s="6" t="str">
        <f>IF($N35="","",VLOOKUP($N35,Lists!$C$6:$D$8,2,FALSE))</f>
        <v/>
      </c>
      <c r="P35" s="2"/>
      <c r="Q35" s="6" t="str">
        <f t="shared" ca="1" si="3"/>
        <v/>
      </c>
      <c r="R35" s="5"/>
      <c r="S35" s="3"/>
    </row>
    <row r="36" spans="1:19" x14ac:dyDescent="0.3">
      <c r="A36" s="2"/>
      <c r="B36" s="2"/>
      <c r="C36" s="2"/>
      <c r="D36" s="3"/>
      <c r="E36" s="3"/>
      <c r="F36" s="2"/>
      <c r="G36" s="2"/>
      <c r="H36" s="2"/>
      <c r="I36" s="4" t="str">
        <f t="shared" si="0"/>
        <v/>
      </c>
      <c r="J36" s="5"/>
      <c r="K36" s="5"/>
      <c r="L36" s="6" t="str">
        <f t="shared" ca="1" si="1"/>
        <v/>
      </c>
      <c r="M36" s="4" t="str">
        <f t="shared" ca="1" si="2"/>
        <v/>
      </c>
      <c r="N36" s="2"/>
      <c r="O36" s="6" t="str">
        <f>IF($N36="","",VLOOKUP($N36,Lists!$C$6:$D$8,2,FALSE))</f>
        <v/>
      </c>
      <c r="P36" s="2"/>
      <c r="Q36" s="6" t="str">
        <f t="shared" ca="1" si="3"/>
        <v/>
      </c>
      <c r="R36" s="5"/>
      <c r="S36" s="3"/>
    </row>
    <row r="37" spans="1:19" x14ac:dyDescent="0.3">
      <c r="A37" s="2"/>
      <c r="B37" s="2"/>
      <c r="C37" s="2"/>
      <c r="D37" s="3"/>
      <c r="E37" s="3"/>
      <c r="F37" s="2"/>
      <c r="G37" s="2"/>
      <c r="H37" s="2"/>
      <c r="I37" s="4" t="str">
        <f t="shared" si="0"/>
        <v/>
      </c>
      <c r="J37" s="5"/>
      <c r="K37" s="5"/>
      <c r="L37" s="6" t="str">
        <f t="shared" ca="1" si="1"/>
        <v/>
      </c>
      <c r="M37" s="4" t="str">
        <f t="shared" ca="1" si="2"/>
        <v/>
      </c>
      <c r="N37" s="2"/>
      <c r="O37" s="6" t="str">
        <f>IF($N37="","",VLOOKUP($N37,Lists!$C$6:$D$8,2,FALSE))</f>
        <v/>
      </c>
      <c r="P37" s="2"/>
      <c r="Q37" s="6" t="str">
        <f t="shared" ca="1" si="3"/>
        <v/>
      </c>
      <c r="R37" s="5"/>
      <c r="S37" s="3"/>
    </row>
    <row r="38" spans="1:19" x14ac:dyDescent="0.3">
      <c r="A38" s="2"/>
      <c r="B38" s="2"/>
      <c r="C38" s="2"/>
      <c r="D38" s="3"/>
      <c r="E38" s="3"/>
      <c r="F38" s="2"/>
      <c r="G38" s="2"/>
      <c r="H38" s="2"/>
      <c r="I38" s="4" t="str">
        <f t="shared" ref="I38:I69" si="4">IF(OR($G38="",$F38="",$H38=""),"",IF($G38=$F38,1,MIN(1,MAX(0,($H38-$F38)/($G38-$F38)))))</f>
        <v/>
      </c>
      <c r="J38" s="5"/>
      <c r="K38" s="5"/>
      <c r="L38" s="6" t="str">
        <f t="shared" ref="L38:L69" ca="1" si="5">IF($K38="","",IF($P38="Completed","—",$K38-TODAY()))</f>
        <v/>
      </c>
      <c r="M38" s="4" t="str">
        <f t="shared" ref="M38:M69" ca="1" si="6">IF(OR($J38="",$K38="",$K38=$J38),"",MIN(1,MAX(0,(TODAY()-$J38)/($K38-$J38))))</f>
        <v/>
      </c>
      <c r="N38" s="2"/>
      <c r="O38" s="6" t="str">
        <f>IF($N38="","",VLOOKUP($N38,Lists!$C$6:$D$8,2,FALSE))</f>
        <v/>
      </c>
      <c r="P38" s="2"/>
      <c r="Q38" s="6" t="str">
        <f t="shared" ref="Q38:Q69" ca="1" si="7">IF($A38="","",IF($P38="Completed","Completed",IF($P38="Cancelled","—",IF(AND($K38&lt;&gt;"",TODAY()&gt;$K38),"Overdue",IF(OR($I38="",$M38=""),"",IF($I38&gt;=$M38,"On Track",IF($I38&gt;=$M38-0.15,"Watch","At Risk")))))))</f>
        <v/>
      </c>
      <c r="R38" s="5"/>
      <c r="S38" s="3"/>
    </row>
    <row r="39" spans="1:19" x14ac:dyDescent="0.3">
      <c r="A39" s="2"/>
      <c r="B39" s="2"/>
      <c r="C39" s="2"/>
      <c r="D39" s="3"/>
      <c r="E39" s="3"/>
      <c r="F39" s="2"/>
      <c r="G39" s="2"/>
      <c r="H39" s="2"/>
      <c r="I39" s="4" t="str">
        <f t="shared" si="4"/>
        <v/>
      </c>
      <c r="J39" s="5"/>
      <c r="K39" s="5"/>
      <c r="L39" s="6" t="str">
        <f t="shared" ca="1" si="5"/>
        <v/>
      </c>
      <c r="M39" s="4" t="str">
        <f t="shared" ca="1" si="6"/>
        <v/>
      </c>
      <c r="N39" s="2"/>
      <c r="O39" s="6" t="str">
        <f>IF($N39="","",VLOOKUP($N39,Lists!$C$6:$D$8,2,FALSE))</f>
        <v/>
      </c>
      <c r="P39" s="2"/>
      <c r="Q39" s="6" t="str">
        <f t="shared" ca="1" si="7"/>
        <v/>
      </c>
      <c r="R39" s="5"/>
      <c r="S39" s="3"/>
    </row>
    <row r="40" spans="1:19" x14ac:dyDescent="0.3">
      <c r="A40" s="2"/>
      <c r="B40" s="2"/>
      <c r="C40" s="2"/>
      <c r="D40" s="3"/>
      <c r="E40" s="3"/>
      <c r="F40" s="2"/>
      <c r="G40" s="2"/>
      <c r="H40" s="2"/>
      <c r="I40" s="4" t="str">
        <f t="shared" si="4"/>
        <v/>
      </c>
      <c r="J40" s="5"/>
      <c r="K40" s="5"/>
      <c r="L40" s="6" t="str">
        <f t="shared" ca="1" si="5"/>
        <v/>
      </c>
      <c r="M40" s="4" t="str">
        <f t="shared" ca="1" si="6"/>
        <v/>
      </c>
      <c r="N40" s="2"/>
      <c r="O40" s="6" t="str">
        <f>IF($N40="","",VLOOKUP($N40,Lists!$C$6:$D$8,2,FALSE))</f>
        <v/>
      </c>
      <c r="P40" s="2"/>
      <c r="Q40" s="6" t="str">
        <f t="shared" ca="1" si="7"/>
        <v/>
      </c>
      <c r="R40" s="5"/>
      <c r="S40" s="3"/>
    </row>
    <row r="41" spans="1:19" x14ac:dyDescent="0.3">
      <c r="A41" s="2"/>
      <c r="B41" s="2"/>
      <c r="C41" s="2"/>
      <c r="D41" s="3"/>
      <c r="E41" s="3"/>
      <c r="F41" s="2"/>
      <c r="G41" s="2"/>
      <c r="H41" s="2"/>
      <c r="I41" s="4" t="str">
        <f t="shared" si="4"/>
        <v/>
      </c>
      <c r="J41" s="5"/>
      <c r="K41" s="5"/>
      <c r="L41" s="6" t="str">
        <f t="shared" ca="1" si="5"/>
        <v/>
      </c>
      <c r="M41" s="4" t="str">
        <f t="shared" ca="1" si="6"/>
        <v/>
      </c>
      <c r="N41" s="2"/>
      <c r="O41" s="6" t="str">
        <f>IF($N41="","",VLOOKUP($N41,Lists!$C$6:$D$8,2,FALSE))</f>
        <v/>
      </c>
      <c r="P41" s="2"/>
      <c r="Q41" s="6" t="str">
        <f t="shared" ca="1" si="7"/>
        <v/>
      </c>
      <c r="R41" s="5"/>
      <c r="S41" s="3"/>
    </row>
    <row r="42" spans="1:19" x14ac:dyDescent="0.3">
      <c r="A42" s="2"/>
      <c r="B42" s="2"/>
      <c r="C42" s="2"/>
      <c r="D42" s="3"/>
      <c r="E42" s="3"/>
      <c r="F42" s="2"/>
      <c r="G42" s="2"/>
      <c r="H42" s="2"/>
      <c r="I42" s="4" t="str">
        <f t="shared" si="4"/>
        <v/>
      </c>
      <c r="J42" s="5"/>
      <c r="K42" s="5"/>
      <c r="L42" s="6" t="str">
        <f t="shared" ca="1" si="5"/>
        <v/>
      </c>
      <c r="M42" s="4" t="str">
        <f t="shared" ca="1" si="6"/>
        <v/>
      </c>
      <c r="N42" s="2"/>
      <c r="O42" s="6" t="str">
        <f>IF($N42="","",VLOOKUP($N42,Lists!$C$6:$D$8,2,FALSE))</f>
        <v/>
      </c>
      <c r="P42" s="2"/>
      <c r="Q42" s="6" t="str">
        <f t="shared" ca="1" si="7"/>
        <v/>
      </c>
      <c r="R42" s="5"/>
      <c r="S42" s="3"/>
    </row>
    <row r="43" spans="1:19" x14ac:dyDescent="0.3">
      <c r="A43" s="2"/>
      <c r="B43" s="2"/>
      <c r="C43" s="2"/>
      <c r="D43" s="3"/>
      <c r="E43" s="3"/>
      <c r="F43" s="2"/>
      <c r="G43" s="2"/>
      <c r="H43" s="2"/>
      <c r="I43" s="4" t="str">
        <f t="shared" si="4"/>
        <v/>
      </c>
      <c r="J43" s="5"/>
      <c r="K43" s="5"/>
      <c r="L43" s="6" t="str">
        <f t="shared" ca="1" si="5"/>
        <v/>
      </c>
      <c r="M43" s="4" t="str">
        <f t="shared" ca="1" si="6"/>
        <v/>
      </c>
      <c r="N43" s="2"/>
      <c r="O43" s="6" t="str">
        <f>IF($N43="","",VLOOKUP($N43,Lists!$C$6:$D$8,2,FALSE))</f>
        <v/>
      </c>
      <c r="P43" s="2"/>
      <c r="Q43" s="6" t="str">
        <f t="shared" ca="1" si="7"/>
        <v/>
      </c>
      <c r="R43" s="5"/>
      <c r="S43" s="3"/>
    </row>
    <row r="44" spans="1:19" x14ac:dyDescent="0.3">
      <c r="A44" s="2"/>
      <c r="B44" s="2"/>
      <c r="C44" s="2"/>
      <c r="D44" s="3"/>
      <c r="E44" s="3"/>
      <c r="F44" s="2"/>
      <c r="G44" s="2"/>
      <c r="H44" s="2"/>
      <c r="I44" s="4" t="str">
        <f t="shared" si="4"/>
        <v/>
      </c>
      <c r="J44" s="5"/>
      <c r="K44" s="5"/>
      <c r="L44" s="6" t="str">
        <f t="shared" ca="1" si="5"/>
        <v/>
      </c>
      <c r="M44" s="4" t="str">
        <f t="shared" ca="1" si="6"/>
        <v/>
      </c>
      <c r="N44" s="2"/>
      <c r="O44" s="6" t="str">
        <f>IF($N44="","",VLOOKUP($N44,Lists!$C$6:$D$8,2,FALSE))</f>
        <v/>
      </c>
      <c r="P44" s="2"/>
      <c r="Q44" s="6" t="str">
        <f t="shared" ca="1" si="7"/>
        <v/>
      </c>
      <c r="R44" s="5"/>
      <c r="S44" s="3"/>
    </row>
    <row r="45" spans="1:19" x14ac:dyDescent="0.3">
      <c r="A45" s="2"/>
      <c r="B45" s="2"/>
      <c r="C45" s="2"/>
      <c r="D45" s="3"/>
      <c r="E45" s="3"/>
      <c r="F45" s="2"/>
      <c r="G45" s="2"/>
      <c r="H45" s="2"/>
      <c r="I45" s="4" t="str">
        <f t="shared" si="4"/>
        <v/>
      </c>
      <c r="J45" s="5"/>
      <c r="K45" s="5"/>
      <c r="L45" s="6" t="str">
        <f t="shared" ca="1" si="5"/>
        <v/>
      </c>
      <c r="M45" s="4" t="str">
        <f t="shared" ca="1" si="6"/>
        <v/>
      </c>
      <c r="N45" s="2"/>
      <c r="O45" s="6" t="str">
        <f>IF($N45="","",VLOOKUP($N45,Lists!$C$6:$D$8,2,FALSE))</f>
        <v/>
      </c>
      <c r="P45" s="2"/>
      <c r="Q45" s="6" t="str">
        <f t="shared" ca="1" si="7"/>
        <v/>
      </c>
      <c r="R45" s="5"/>
      <c r="S45" s="3"/>
    </row>
    <row r="46" spans="1:19" x14ac:dyDescent="0.3">
      <c r="A46" s="2"/>
      <c r="B46" s="2"/>
      <c r="C46" s="2"/>
      <c r="D46" s="3"/>
      <c r="E46" s="3"/>
      <c r="F46" s="2"/>
      <c r="G46" s="2"/>
      <c r="H46" s="2"/>
      <c r="I46" s="4" t="str">
        <f t="shared" si="4"/>
        <v/>
      </c>
      <c r="J46" s="5"/>
      <c r="K46" s="5"/>
      <c r="L46" s="6" t="str">
        <f t="shared" ca="1" si="5"/>
        <v/>
      </c>
      <c r="M46" s="4" t="str">
        <f t="shared" ca="1" si="6"/>
        <v/>
      </c>
      <c r="N46" s="2"/>
      <c r="O46" s="6" t="str">
        <f>IF($N46="","",VLOOKUP($N46,Lists!$C$6:$D$8,2,FALSE))</f>
        <v/>
      </c>
      <c r="P46" s="2"/>
      <c r="Q46" s="6" t="str">
        <f t="shared" ca="1" si="7"/>
        <v/>
      </c>
      <c r="R46" s="5"/>
      <c r="S46" s="3"/>
    </row>
    <row r="47" spans="1:19" x14ac:dyDescent="0.3">
      <c r="A47" s="2"/>
      <c r="B47" s="2"/>
      <c r="C47" s="2"/>
      <c r="D47" s="3"/>
      <c r="E47" s="3"/>
      <c r="F47" s="2"/>
      <c r="G47" s="2"/>
      <c r="H47" s="2"/>
      <c r="I47" s="4" t="str">
        <f t="shared" si="4"/>
        <v/>
      </c>
      <c r="J47" s="5"/>
      <c r="K47" s="5"/>
      <c r="L47" s="6" t="str">
        <f t="shared" ca="1" si="5"/>
        <v/>
      </c>
      <c r="M47" s="4" t="str">
        <f t="shared" ca="1" si="6"/>
        <v/>
      </c>
      <c r="N47" s="2"/>
      <c r="O47" s="6" t="str">
        <f>IF($N47="","",VLOOKUP($N47,Lists!$C$6:$D$8,2,FALSE))</f>
        <v/>
      </c>
      <c r="P47" s="2"/>
      <c r="Q47" s="6" t="str">
        <f t="shared" ca="1" si="7"/>
        <v/>
      </c>
      <c r="R47" s="5"/>
      <c r="S47" s="3"/>
    </row>
    <row r="48" spans="1:19" x14ac:dyDescent="0.3">
      <c r="A48" s="2"/>
      <c r="B48" s="2"/>
      <c r="C48" s="2"/>
      <c r="D48" s="3"/>
      <c r="E48" s="3"/>
      <c r="F48" s="2"/>
      <c r="G48" s="2"/>
      <c r="H48" s="2"/>
      <c r="I48" s="4" t="str">
        <f t="shared" si="4"/>
        <v/>
      </c>
      <c r="J48" s="5"/>
      <c r="K48" s="5"/>
      <c r="L48" s="6" t="str">
        <f t="shared" ca="1" si="5"/>
        <v/>
      </c>
      <c r="M48" s="4" t="str">
        <f t="shared" ca="1" si="6"/>
        <v/>
      </c>
      <c r="N48" s="2"/>
      <c r="O48" s="6" t="str">
        <f>IF($N48="","",VLOOKUP($N48,Lists!$C$6:$D$8,2,FALSE))</f>
        <v/>
      </c>
      <c r="P48" s="2"/>
      <c r="Q48" s="6" t="str">
        <f t="shared" ca="1" si="7"/>
        <v/>
      </c>
      <c r="R48" s="5"/>
      <c r="S48" s="3"/>
    </row>
    <row r="49" spans="1:19" x14ac:dyDescent="0.3">
      <c r="A49" s="2"/>
      <c r="B49" s="2"/>
      <c r="C49" s="2"/>
      <c r="D49" s="3"/>
      <c r="E49" s="3"/>
      <c r="F49" s="2"/>
      <c r="G49" s="2"/>
      <c r="H49" s="2"/>
      <c r="I49" s="4" t="str">
        <f t="shared" si="4"/>
        <v/>
      </c>
      <c r="J49" s="5"/>
      <c r="K49" s="5"/>
      <c r="L49" s="6" t="str">
        <f t="shared" ca="1" si="5"/>
        <v/>
      </c>
      <c r="M49" s="4" t="str">
        <f t="shared" ca="1" si="6"/>
        <v/>
      </c>
      <c r="N49" s="2"/>
      <c r="O49" s="6" t="str">
        <f>IF($N49="","",VLOOKUP($N49,Lists!$C$6:$D$8,2,FALSE))</f>
        <v/>
      </c>
      <c r="P49" s="2"/>
      <c r="Q49" s="6" t="str">
        <f t="shared" ca="1" si="7"/>
        <v/>
      </c>
      <c r="R49" s="5"/>
      <c r="S49" s="3"/>
    </row>
    <row r="50" spans="1:19" x14ac:dyDescent="0.3">
      <c r="A50" s="2"/>
      <c r="B50" s="2"/>
      <c r="C50" s="2"/>
      <c r="D50" s="3"/>
      <c r="E50" s="3"/>
      <c r="F50" s="2"/>
      <c r="G50" s="2"/>
      <c r="H50" s="2"/>
      <c r="I50" s="4" t="str">
        <f t="shared" si="4"/>
        <v/>
      </c>
      <c r="J50" s="5"/>
      <c r="K50" s="5"/>
      <c r="L50" s="6" t="str">
        <f t="shared" ca="1" si="5"/>
        <v/>
      </c>
      <c r="M50" s="4" t="str">
        <f t="shared" ca="1" si="6"/>
        <v/>
      </c>
      <c r="N50" s="2"/>
      <c r="O50" s="6" t="str">
        <f>IF($N50="","",VLOOKUP($N50,Lists!$C$6:$D$8,2,FALSE))</f>
        <v/>
      </c>
      <c r="P50" s="2"/>
      <c r="Q50" s="6" t="str">
        <f t="shared" ca="1" si="7"/>
        <v/>
      </c>
      <c r="R50" s="5"/>
      <c r="S50" s="3"/>
    </row>
    <row r="51" spans="1:19" x14ac:dyDescent="0.3">
      <c r="A51" s="2"/>
      <c r="B51" s="2"/>
      <c r="C51" s="2"/>
      <c r="D51" s="3"/>
      <c r="E51" s="3"/>
      <c r="F51" s="2"/>
      <c r="G51" s="2"/>
      <c r="H51" s="2"/>
      <c r="I51" s="4" t="str">
        <f t="shared" si="4"/>
        <v/>
      </c>
      <c r="J51" s="5"/>
      <c r="K51" s="5"/>
      <c r="L51" s="6" t="str">
        <f t="shared" ca="1" si="5"/>
        <v/>
      </c>
      <c r="M51" s="4" t="str">
        <f t="shared" ca="1" si="6"/>
        <v/>
      </c>
      <c r="N51" s="2"/>
      <c r="O51" s="6" t="str">
        <f>IF($N51="","",VLOOKUP($N51,Lists!$C$6:$D$8,2,FALSE))</f>
        <v/>
      </c>
      <c r="P51" s="2"/>
      <c r="Q51" s="6" t="str">
        <f t="shared" ca="1" si="7"/>
        <v/>
      </c>
      <c r="R51" s="5"/>
      <c r="S51" s="3"/>
    </row>
    <row r="52" spans="1:19" x14ac:dyDescent="0.3">
      <c r="A52" s="2"/>
      <c r="B52" s="2"/>
      <c r="C52" s="2"/>
      <c r="D52" s="3"/>
      <c r="E52" s="3"/>
      <c r="F52" s="2"/>
      <c r="G52" s="2"/>
      <c r="H52" s="2"/>
      <c r="I52" s="4" t="str">
        <f t="shared" si="4"/>
        <v/>
      </c>
      <c r="J52" s="5"/>
      <c r="K52" s="5"/>
      <c r="L52" s="6" t="str">
        <f t="shared" ca="1" si="5"/>
        <v/>
      </c>
      <c r="M52" s="4" t="str">
        <f t="shared" ca="1" si="6"/>
        <v/>
      </c>
      <c r="N52" s="2"/>
      <c r="O52" s="6" t="str">
        <f>IF($N52="","",VLOOKUP($N52,Lists!$C$6:$D$8,2,FALSE))</f>
        <v/>
      </c>
      <c r="P52" s="2"/>
      <c r="Q52" s="6" t="str">
        <f t="shared" ca="1" si="7"/>
        <v/>
      </c>
      <c r="R52" s="5"/>
      <c r="S52" s="3"/>
    </row>
    <row r="53" spans="1:19" x14ac:dyDescent="0.3">
      <c r="A53" s="2"/>
      <c r="B53" s="2"/>
      <c r="C53" s="2"/>
      <c r="D53" s="3"/>
      <c r="E53" s="3"/>
      <c r="F53" s="2"/>
      <c r="G53" s="2"/>
      <c r="H53" s="2"/>
      <c r="I53" s="4" t="str">
        <f t="shared" si="4"/>
        <v/>
      </c>
      <c r="J53" s="5"/>
      <c r="K53" s="5"/>
      <c r="L53" s="6" t="str">
        <f t="shared" ca="1" si="5"/>
        <v/>
      </c>
      <c r="M53" s="4" t="str">
        <f t="shared" ca="1" si="6"/>
        <v/>
      </c>
      <c r="N53" s="2"/>
      <c r="O53" s="6" t="str">
        <f>IF($N53="","",VLOOKUP($N53,Lists!$C$6:$D$8,2,FALSE))</f>
        <v/>
      </c>
      <c r="P53" s="2"/>
      <c r="Q53" s="6" t="str">
        <f t="shared" ca="1" si="7"/>
        <v/>
      </c>
      <c r="R53" s="5"/>
      <c r="S53" s="3"/>
    </row>
    <row r="54" spans="1:19" x14ac:dyDescent="0.3">
      <c r="A54" s="2"/>
      <c r="B54" s="2"/>
      <c r="C54" s="2"/>
      <c r="D54" s="3"/>
      <c r="E54" s="3"/>
      <c r="F54" s="2"/>
      <c r="G54" s="2"/>
      <c r="H54" s="2"/>
      <c r="I54" s="4" t="str">
        <f t="shared" si="4"/>
        <v/>
      </c>
      <c r="J54" s="5"/>
      <c r="K54" s="5"/>
      <c r="L54" s="6" t="str">
        <f t="shared" ca="1" si="5"/>
        <v/>
      </c>
      <c r="M54" s="4" t="str">
        <f t="shared" ca="1" si="6"/>
        <v/>
      </c>
      <c r="N54" s="2"/>
      <c r="O54" s="6" t="str">
        <f>IF($N54="","",VLOOKUP($N54,Lists!$C$6:$D$8,2,FALSE))</f>
        <v/>
      </c>
      <c r="P54" s="2"/>
      <c r="Q54" s="6" t="str">
        <f t="shared" ca="1" si="7"/>
        <v/>
      </c>
      <c r="R54" s="5"/>
      <c r="S54" s="3"/>
    </row>
    <row r="55" spans="1:19" x14ac:dyDescent="0.3">
      <c r="A55" s="2"/>
      <c r="B55" s="2"/>
      <c r="C55" s="2"/>
      <c r="D55" s="3"/>
      <c r="E55" s="3"/>
      <c r="F55" s="2"/>
      <c r="G55" s="2"/>
      <c r="H55" s="2"/>
      <c r="I55" s="4" t="str">
        <f t="shared" si="4"/>
        <v/>
      </c>
      <c r="J55" s="5"/>
      <c r="K55" s="5"/>
      <c r="L55" s="6" t="str">
        <f t="shared" ca="1" si="5"/>
        <v/>
      </c>
      <c r="M55" s="4" t="str">
        <f t="shared" ca="1" si="6"/>
        <v/>
      </c>
      <c r="N55" s="2"/>
      <c r="O55" s="6" t="str">
        <f>IF($N55="","",VLOOKUP($N55,Lists!$C$6:$D$8,2,FALSE))</f>
        <v/>
      </c>
      <c r="P55" s="2"/>
      <c r="Q55" s="6" t="str">
        <f t="shared" ca="1" si="7"/>
        <v/>
      </c>
      <c r="R55" s="5"/>
      <c r="S55" s="3"/>
    </row>
    <row r="56" spans="1:19" x14ac:dyDescent="0.3">
      <c r="A56" s="2"/>
      <c r="B56" s="2"/>
      <c r="C56" s="2"/>
      <c r="D56" s="3"/>
      <c r="E56" s="3"/>
      <c r="F56" s="2"/>
      <c r="G56" s="2"/>
      <c r="H56" s="2"/>
      <c r="I56" s="4" t="str">
        <f t="shared" si="4"/>
        <v/>
      </c>
      <c r="J56" s="5"/>
      <c r="K56" s="5"/>
      <c r="L56" s="6" t="str">
        <f t="shared" ca="1" si="5"/>
        <v/>
      </c>
      <c r="M56" s="4" t="str">
        <f t="shared" ca="1" si="6"/>
        <v/>
      </c>
      <c r="N56" s="2"/>
      <c r="O56" s="6" t="str">
        <f>IF($N56="","",VLOOKUP($N56,Lists!$C$6:$D$8,2,FALSE))</f>
        <v/>
      </c>
      <c r="P56" s="2"/>
      <c r="Q56" s="6" t="str">
        <f t="shared" ca="1" si="7"/>
        <v/>
      </c>
      <c r="R56" s="5"/>
      <c r="S56" s="3"/>
    </row>
    <row r="57" spans="1:19" x14ac:dyDescent="0.3">
      <c r="A57" s="2"/>
      <c r="B57" s="2"/>
      <c r="C57" s="2"/>
      <c r="D57" s="3"/>
      <c r="E57" s="3"/>
      <c r="F57" s="2"/>
      <c r="G57" s="2"/>
      <c r="H57" s="2"/>
      <c r="I57" s="4" t="str">
        <f t="shared" si="4"/>
        <v/>
      </c>
      <c r="J57" s="5"/>
      <c r="K57" s="5"/>
      <c r="L57" s="6" t="str">
        <f t="shared" ca="1" si="5"/>
        <v/>
      </c>
      <c r="M57" s="4" t="str">
        <f t="shared" ca="1" si="6"/>
        <v/>
      </c>
      <c r="N57" s="2"/>
      <c r="O57" s="6" t="str">
        <f>IF($N57="","",VLOOKUP($N57,Lists!$C$6:$D$8,2,FALSE))</f>
        <v/>
      </c>
      <c r="P57" s="2"/>
      <c r="Q57" s="6" t="str">
        <f t="shared" ca="1" si="7"/>
        <v/>
      </c>
      <c r="R57" s="5"/>
      <c r="S57" s="3"/>
    </row>
    <row r="58" spans="1:19" x14ac:dyDescent="0.3">
      <c r="A58" s="2"/>
      <c r="B58" s="2"/>
      <c r="C58" s="2"/>
      <c r="D58" s="3"/>
      <c r="E58" s="3"/>
      <c r="F58" s="2"/>
      <c r="G58" s="2"/>
      <c r="H58" s="2"/>
      <c r="I58" s="4" t="str">
        <f t="shared" si="4"/>
        <v/>
      </c>
      <c r="J58" s="5"/>
      <c r="K58" s="5"/>
      <c r="L58" s="6" t="str">
        <f t="shared" ca="1" si="5"/>
        <v/>
      </c>
      <c r="M58" s="4" t="str">
        <f t="shared" ca="1" si="6"/>
        <v/>
      </c>
      <c r="N58" s="2"/>
      <c r="O58" s="6" t="str">
        <f>IF($N58="","",VLOOKUP($N58,Lists!$C$6:$D$8,2,FALSE))</f>
        <v/>
      </c>
      <c r="P58" s="2"/>
      <c r="Q58" s="6" t="str">
        <f t="shared" ca="1" si="7"/>
        <v/>
      </c>
      <c r="R58" s="5"/>
      <c r="S58" s="3"/>
    </row>
    <row r="59" spans="1:19" x14ac:dyDescent="0.3">
      <c r="A59" s="2"/>
      <c r="B59" s="2"/>
      <c r="C59" s="2"/>
      <c r="D59" s="3"/>
      <c r="E59" s="3"/>
      <c r="F59" s="2"/>
      <c r="G59" s="2"/>
      <c r="H59" s="2"/>
      <c r="I59" s="4" t="str">
        <f t="shared" si="4"/>
        <v/>
      </c>
      <c r="J59" s="5"/>
      <c r="K59" s="5"/>
      <c r="L59" s="6" t="str">
        <f t="shared" ca="1" si="5"/>
        <v/>
      </c>
      <c r="M59" s="4" t="str">
        <f t="shared" ca="1" si="6"/>
        <v/>
      </c>
      <c r="N59" s="2"/>
      <c r="O59" s="6" t="str">
        <f>IF($N59="","",VLOOKUP($N59,Lists!$C$6:$D$8,2,FALSE))</f>
        <v/>
      </c>
      <c r="P59" s="2"/>
      <c r="Q59" s="6" t="str">
        <f t="shared" ca="1" si="7"/>
        <v/>
      </c>
      <c r="R59" s="5"/>
      <c r="S59" s="3"/>
    </row>
    <row r="60" spans="1:19" x14ac:dyDescent="0.3">
      <c r="A60" s="2"/>
      <c r="B60" s="2"/>
      <c r="C60" s="2"/>
      <c r="D60" s="3"/>
      <c r="E60" s="3"/>
      <c r="F60" s="2"/>
      <c r="G60" s="2"/>
      <c r="H60" s="2"/>
      <c r="I60" s="4" t="str">
        <f t="shared" si="4"/>
        <v/>
      </c>
      <c r="J60" s="5"/>
      <c r="K60" s="5"/>
      <c r="L60" s="6" t="str">
        <f t="shared" ca="1" si="5"/>
        <v/>
      </c>
      <c r="M60" s="4" t="str">
        <f t="shared" ca="1" si="6"/>
        <v/>
      </c>
      <c r="N60" s="2"/>
      <c r="O60" s="6" t="str">
        <f>IF($N60="","",VLOOKUP($N60,Lists!$C$6:$D$8,2,FALSE))</f>
        <v/>
      </c>
      <c r="P60" s="2"/>
      <c r="Q60" s="6" t="str">
        <f t="shared" ca="1" si="7"/>
        <v/>
      </c>
      <c r="R60" s="5"/>
      <c r="S60" s="3"/>
    </row>
    <row r="61" spans="1:19" x14ac:dyDescent="0.3">
      <c r="A61" s="2"/>
      <c r="B61" s="2"/>
      <c r="C61" s="2"/>
      <c r="D61" s="3"/>
      <c r="E61" s="3"/>
      <c r="F61" s="2"/>
      <c r="G61" s="2"/>
      <c r="H61" s="2"/>
      <c r="I61" s="4" t="str">
        <f t="shared" si="4"/>
        <v/>
      </c>
      <c r="J61" s="5"/>
      <c r="K61" s="5"/>
      <c r="L61" s="6" t="str">
        <f t="shared" ca="1" si="5"/>
        <v/>
      </c>
      <c r="M61" s="4" t="str">
        <f t="shared" ca="1" si="6"/>
        <v/>
      </c>
      <c r="N61" s="2"/>
      <c r="O61" s="6" t="str">
        <f>IF($N61="","",VLOOKUP($N61,Lists!$C$6:$D$8,2,FALSE))</f>
        <v/>
      </c>
      <c r="P61" s="2"/>
      <c r="Q61" s="6" t="str">
        <f t="shared" ca="1" si="7"/>
        <v/>
      </c>
      <c r="R61" s="5"/>
      <c r="S61" s="3"/>
    </row>
    <row r="62" spans="1:19" x14ac:dyDescent="0.3">
      <c r="A62" s="2"/>
      <c r="B62" s="2"/>
      <c r="C62" s="2"/>
      <c r="D62" s="3"/>
      <c r="E62" s="3"/>
      <c r="F62" s="2"/>
      <c r="G62" s="2"/>
      <c r="H62" s="2"/>
      <c r="I62" s="4" t="str">
        <f t="shared" si="4"/>
        <v/>
      </c>
      <c r="J62" s="5"/>
      <c r="K62" s="5"/>
      <c r="L62" s="6" t="str">
        <f t="shared" ca="1" si="5"/>
        <v/>
      </c>
      <c r="M62" s="4" t="str">
        <f t="shared" ca="1" si="6"/>
        <v/>
      </c>
      <c r="N62" s="2"/>
      <c r="O62" s="6" t="str">
        <f>IF($N62="","",VLOOKUP($N62,Lists!$C$6:$D$8,2,FALSE))</f>
        <v/>
      </c>
      <c r="P62" s="2"/>
      <c r="Q62" s="6" t="str">
        <f t="shared" ca="1" si="7"/>
        <v/>
      </c>
      <c r="R62" s="5"/>
      <c r="S62" s="3"/>
    </row>
    <row r="63" spans="1:19" x14ac:dyDescent="0.3">
      <c r="A63" s="2"/>
      <c r="B63" s="2"/>
      <c r="C63" s="2"/>
      <c r="D63" s="3"/>
      <c r="E63" s="3"/>
      <c r="F63" s="2"/>
      <c r="G63" s="2"/>
      <c r="H63" s="2"/>
      <c r="I63" s="4" t="str">
        <f t="shared" si="4"/>
        <v/>
      </c>
      <c r="J63" s="5"/>
      <c r="K63" s="5"/>
      <c r="L63" s="6" t="str">
        <f t="shared" ca="1" si="5"/>
        <v/>
      </c>
      <c r="M63" s="4" t="str">
        <f t="shared" ca="1" si="6"/>
        <v/>
      </c>
      <c r="N63" s="2"/>
      <c r="O63" s="6" t="str">
        <f>IF($N63="","",VLOOKUP($N63,Lists!$C$6:$D$8,2,FALSE))</f>
        <v/>
      </c>
      <c r="P63" s="2"/>
      <c r="Q63" s="6" t="str">
        <f t="shared" ca="1" si="7"/>
        <v/>
      </c>
      <c r="R63" s="5"/>
      <c r="S63" s="3"/>
    </row>
    <row r="64" spans="1:19" x14ac:dyDescent="0.3">
      <c r="A64" s="2"/>
      <c r="B64" s="2"/>
      <c r="C64" s="2"/>
      <c r="D64" s="3"/>
      <c r="E64" s="3"/>
      <c r="F64" s="2"/>
      <c r="G64" s="2"/>
      <c r="H64" s="2"/>
      <c r="I64" s="4" t="str">
        <f t="shared" si="4"/>
        <v/>
      </c>
      <c r="J64" s="5"/>
      <c r="K64" s="5"/>
      <c r="L64" s="6" t="str">
        <f t="shared" ca="1" si="5"/>
        <v/>
      </c>
      <c r="M64" s="4" t="str">
        <f t="shared" ca="1" si="6"/>
        <v/>
      </c>
      <c r="N64" s="2"/>
      <c r="O64" s="6" t="str">
        <f>IF($N64="","",VLOOKUP($N64,Lists!$C$6:$D$8,2,FALSE))</f>
        <v/>
      </c>
      <c r="P64" s="2"/>
      <c r="Q64" s="6" t="str">
        <f t="shared" ca="1" si="7"/>
        <v/>
      </c>
      <c r="R64" s="5"/>
      <c r="S64" s="3"/>
    </row>
    <row r="65" spans="1:19" x14ac:dyDescent="0.3">
      <c r="A65" s="2"/>
      <c r="B65" s="2"/>
      <c r="C65" s="2"/>
      <c r="D65" s="3"/>
      <c r="E65" s="3"/>
      <c r="F65" s="2"/>
      <c r="G65" s="2"/>
      <c r="H65" s="2"/>
      <c r="I65" s="4" t="str">
        <f t="shared" si="4"/>
        <v/>
      </c>
      <c r="J65" s="5"/>
      <c r="K65" s="5"/>
      <c r="L65" s="6" t="str">
        <f t="shared" ca="1" si="5"/>
        <v/>
      </c>
      <c r="M65" s="4" t="str">
        <f t="shared" ca="1" si="6"/>
        <v/>
      </c>
      <c r="N65" s="2"/>
      <c r="O65" s="6" t="str">
        <f>IF($N65="","",VLOOKUP($N65,Lists!$C$6:$D$8,2,FALSE))</f>
        <v/>
      </c>
      <c r="P65" s="2"/>
      <c r="Q65" s="6" t="str">
        <f t="shared" ca="1" si="7"/>
        <v/>
      </c>
      <c r="R65" s="5"/>
      <c r="S65" s="3"/>
    </row>
    <row r="66" spans="1:19" x14ac:dyDescent="0.3">
      <c r="A66" s="2"/>
      <c r="B66" s="2"/>
      <c r="C66" s="2"/>
      <c r="D66" s="3"/>
      <c r="E66" s="3"/>
      <c r="F66" s="2"/>
      <c r="G66" s="2"/>
      <c r="H66" s="2"/>
      <c r="I66" s="4" t="str">
        <f t="shared" si="4"/>
        <v/>
      </c>
      <c r="J66" s="5"/>
      <c r="K66" s="5"/>
      <c r="L66" s="6" t="str">
        <f t="shared" ca="1" si="5"/>
        <v/>
      </c>
      <c r="M66" s="4" t="str">
        <f t="shared" ca="1" si="6"/>
        <v/>
      </c>
      <c r="N66" s="2"/>
      <c r="O66" s="6" t="str">
        <f>IF($N66="","",VLOOKUP($N66,Lists!$C$6:$D$8,2,FALSE))</f>
        <v/>
      </c>
      <c r="P66" s="2"/>
      <c r="Q66" s="6" t="str">
        <f t="shared" ca="1" si="7"/>
        <v/>
      </c>
      <c r="R66" s="5"/>
      <c r="S66" s="3"/>
    </row>
    <row r="67" spans="1:19" x14ac:dyDescent="0.3">
      <c r="A67" s="2"/>
      <c r="B67" s="2"/>
      <c r="C67" s="2"/>
      <c r="D67" s="3"/>
      <c r="E67" s="3"/>
      <c r="F67" s="2"/>
      <c r="G67" s="2"/>
      <c r="H67" s="2"/>
      <c r="I67" s="4" t="str">
        <f t="shared" si="4"/>
        <v/>
      </c>
      <c r="J67" s="5"/>
      <c r="K67" s="5"/>
      <c r="L67" s="6" t="str">
        <f t="shared" ca="1" si="5"/>
        <v/>
      </c>
      <c r="M67" s="4" t="str">
        <f t="shared" ca="1" si="6"/>
        <v/>
      </c>
      <c r="N67" s="2"/>
      <c r="O67" s="6" t="str">
        <f>IF($N67="","",VLOOKUP($N67,Lists!$C$6:$D$8,2,FALSE))</f>
        <v/>
      </c>
      <c r="P67" s="2"/>
      <c r="Q67" s="6" t="str">
        <f t="shared" ca="1" si="7"/>
        <v/>
      </c>
      <c r="R67" s="5"/>
      <c r="S67" s="3"/>
    </row>
    <row r="68" spans="1:19" x14ac:dyDescent="0.3">
      <c r="A68" s="2"/>
      <c r="B68" s="2"/>
      <c r="C68" s="2"/>
      <c r="D68" s="3"/>
      <c r="E68" s="3"/>
      <c r="F68" s="2"/>
      <c r="G68" s="2"/>
      <c r="H68" s="2"/>
      <c r="I68" s="4" t="str">
        <f t="shared" si="4"/>
        <v/>
      </c>
      <c r="J68" s="5"/>
      <c r="K68" s="5"/>
      <c r="L68" s="6" t="str">
        <f t="shared" ca="1" si="5"/>
        <v/>
      </c>
      <c r="M68" s="4" t="str">
        <f t="shared" ca="1" si="6"/>
        <v/>
      </c>
      <c r="N68" s="2"/>
      <c r="O68" s="6" t="str">
        <f>IF($N68="","",VLOOKUP($N68,Lists!$C$6:$D$8,2,FALSE))</f>
        <v/>
      </c>
      <c r="P68" s="2"/>
      <c r="Q68" s="6" t="str">
        <f t="shared" ca="1" si="7"/>
        <v/>
      </c>
      <c r="R68" s="5"/>
      <c r="S68" s="3"/>
    </row>
    <row r="69" spans="1:19" x14ac:dyDescent="0.3">
      <c r="A69" s="2"/>
      <c r="B69" s="2"/>
      <c r="C69" s="2"/>
      <c r="D69" s="3"/>
      <c r="E69" s="3"/>
      <c r="F69" s="2"/>
      <c r="G69" s="2"/>
      <c r="H69" s="2"/>
      <c r="I69" s="4" t="str">
        <f t="shared" si="4"/>
        <v/>
      </c>
      <c r="J69" s="5"/>
      <c r="K69" s="5"/>
      <c r="L69" s="6" t="str">
        <f t="shared" ca="1" si="5"/>
        <v/>
      </c>
      <c r="M69" s="4" t="str">
        <f t="shared" ca="1" si="6"/>
        <v/>
      </c>
      <c r="N69" s="2"/>
      <c r="O69" s="6" t="str">
        <f>IF($N69="","",VLOOKUP($N69,Lists!$C$6:$D$8,2,FALSE))</f>
        <v/>
      </c>
      <c r="P69" s="2"/>
      <c r="Q69" s="6" t="str">
        <f t="shared" ca="1" si="7"/>
        <v/>
      </c>
      <c r="R69" s="5"/>
      <c r="S69" s="3"/>
    </row>
    <row r="70" spans="1:19" x14ac:dyDescent="0.3">
      <c r="A70" s="2"/>
      <c r="B70" s="2"/>
      <c r="C70" s="2"/>
      <c r="D70" s="3"/>
      <c r="E70" s="3"/>
      <c r="F70" s="2"/>
      <c r="G70" s="2"/>
      <c r="H70" s="2"/>
      <c r="I70" s="4" t="str">
        <f t="shared" ref="I70:I105" si="8">IF(OR($G70="",$F70="",$H70=""),"",IF($G70=$F70,1,MIN(1,MAX(0,($H70-$F70)/($G70-$F70)))))</f>
        <v/>
      </c>
      <c r="J70" s="5"/>
      <c r="K70" s="5"/>
      <c r="L70" s="6" t="str">
        <f t="shared" ref="L70:L105" ca="1" si="9">IF($K70="","",IF($P70="Completed","—",$K70-TODAY()))</f>
        <v/>
      </c>
      <c r="M70" s="4" t="str">
        <f t="shared" ref="M70:M105" ca="1" si="10">IF(OR($J70="",$K70="",$K70=$J70),"",MIN(1,MAX(0,(TODAY()-$J70)/($K70-$J70))))</f>
        <v/>
      </c>
      <c r="N70" s="2"/>
      <c r="O70" s="6" t="str">
        <f>IF($N70="","",VLOOKUP($N70,Lists!$C$6:$D$8,2,FALSE))</f>
        <v/>
      </c>
      <c r="P70" s="2"/>
      <c r="Q70" s="6" t="str">
        <f t="shared" ref="Q70:Q105" ca="1" si="11">IF($A70="","",IF($P70="Completed","Completed",IF($P70="Cancelled","—",IF(AND($K70&lt;&gt;"",TODAY()&gt;$K70),"Overdue",IF(OR($I70="",$M70=""),"",IF($I70&gt;=$M70,"On Track",IF($I70&gt;=$M70-0.15,"Watch","At Risk")))))))</f>
        <v/>
      </c>
      <c r="R70" s="5"/>
      <c r="S70" s="3"/>
    </row>
    <row r="71" spans="1:19" x14ac:dyDescent="0.3">
      <c r="A71" s="2"/>
      <c r="B71" s="2"/>
      <c r="C71" s="2"/>
      <c r="D71" s="3"/>
      <c r="E71" s="3"/>
      <c r="F71" s="2"/>
      <c r="G71" s="2"/>
      <c r="H71" s="2"/>
      <c r="I71" s="4" t="str">
        <f t="shared" si="8"/>
        <v/>
      </c>
      <c r="J71" s="5"/>
      <c r="K71" s="5"/>
      <c r="L71" s="6" t="str">
        <f t="shared" ca="1" si="9"/>
        <v/>
      </c>
      <c r="M71" s="4" t="str">
        <f t="shared" ca="1" si="10"/>
        <v/>
      </c>
      <c r="N71" s="2"/>
      <c r="O71" s="6" t="str">
        <f>IF($N71="","",VLOOKUP($N71,Lists!$C$6:$D$8,2,FALSE))</f>
        <v/>
      </c>
      <c r="P71" s="2"/>
      <c r="Q71" s="6" t="str">
        <f t="shared" ca="1" si="11"/>
        <v/>
      </c>
      <c r="R71" s="5"/>
      <c r="S71" s="3"/>
    </row>
    <row r="72" spans="1:19" x14ac:dyDescent="0.3">
      <c r="A72" s="2"/>
      <c r="B72" s="2"/>
      <c r="C72" s="2"/>
      <c r="D72" s="3"/>
      <c r="E72" s="3"/>
      <c r="F72" s="2"/>
      <c r="G72" s="2"/>
      <c r="H72" s="2"/>
      <c r="I72" s="4" t="str">
        <f t="shared" si="8"/>
        <v/>
      </c>
      <c r="J72" s="5"/>
      <c r="K72" s="5"/>
      <c r="L72" s="6" t="str">
        <f t="shared" ca="1" si="9"/>
        <v/>
      </c>
      <c r="M72" s="4" t="str">
        <f t="shared" ca="1" si="10"/>
        <v/>
      </c>
      <c r="N72" s="2"/>
      <c r="O72" s="6" t="str">
        <f>IF($N72="","",VLOOKUP($N72,Lists!$C$6:$D$8,2,FALSE))</f>
        <v/>
      </c>
      <c r="P72" s="2"/>
      <c r="Q72" s="6" t="str">
        <f t="shared" ca="1" si="11"/>
        <v/>
      </c>
      <c r="R72" s="5"/>
      <c r="S72" s="3"/>
    </row>
    <row r="73" spans="1:19" x14ac:dyDescent="0.3">
      <c r="A73" s="2"/>
      <c r="B73" s="2"/>
      <c r="C73" s="2"/>
      <c r="D73" s="3"/>
      <c r="E73" s="3"/>
      <c r="F73" s="2"/>
      <c r="G73" s="2"/>
      <c r="H73" s="2"/>
      <c r="I73" s="4" t="str">
        <f t="shared" si="8"/>
        <v/>
      </c>
      <c r="J73" s="5"/>
      <c r="K73" s="5"/>
      <c r="L73" s="6" t="str">
        <f t="shared" ca="1" si="9"/>
        <v/>
      </c>
      <c r="M73" s="4" t="str">
        <f t="shared" ca="1" si="10"/>
        <v/>
      </c>
      <c r="N73" s="2"/>
      <c r="O73" s="6" t="str">
        <f>IF($N73="","",VLOOKUP($N73,Lists!$C$6:$D$8,2,FALSE))</f>
        <v/>
      </c>
      <c r="P73" s="2"/>
      <c r="Q73" s="6" t="str">
        <f t="shared" ca="1" si="11"/>
        <v/>
      </c>
      <c r="R73" s="5"/>
      <c r="S73" s="3"/>
    </row>
    <row r="74" spans="1:19" x14ac:dyDescent="0.3">
      <c r="A74" s="2"/>
      <c r="B74" s="2"/>
      <c r="C74" s="2"/>
      <c r="D74" s="3"/>
      <c r="E74" s="3"/>
      <c r="F74" s="2"/>
      <c r="G74" s="2"/>
      <c r="H74" s="2"/>
      <c r="I74" s="4" t="str">
        <f t="shared" si="8"/>
        <v/>
      </c>
      <c r="J74" s="5"/>
      <c r="K74" s="5"/>
      <c r="L74" s="6" t="str">
        <f t="shared" ca="1" si="9"/>
        <v/>
      </c>
      <c r="M74" s="4" t="str">
        <f t="shared" ca="1" si="10"/>
        <v/>
      </c>
      <c r="N74" s="2"/>
      <c r="O74" s="6" t="str">
        <f>IF($N74="","",VLOOKUP($N74,Lists!$C$6:$D$8,2,FALSE))</f>
        <v/>
      </c>
      <c r="P74" s="2"/>
      <c r="Q74" s="6" t="str">
        <f t="shared" ca="1" si="11"/>
        <v/>
      </c>
      <c r="R74" s="5"/>
      <c r="S74" s="3"/>
    </row>
    <row r="75" spans="1:19" x14ac:dyDescent="0.3">
      <c r="A75" s="2"/>
      <c r="B75" s="2"/>
      <c r="C75" s="2"/>
      <c r="D75" s="3"/>
      <c r="E75" s="3"/>
      <c r="F75" s="2"/>
      <c r="G75" s="2"/>
      <c r="H75" s="2"/>
      <c r="I75" s="4" t="str">
        <f t="shared" si="8"/>
        <v/>
      </c>
      <c r="J75" s="5"/>
      <c r="K75" s="5"/>
      <c r="L75" s="6" t="str">
        <f t="shared" ca="1" si="9"/>
        <v/>
      </c>
      <c r="M75" s="4" t="str">
        <f t="shared" ca="1" si="10"/>
        <v/>
      </c>
      <c r="N75" s="2"/>
      <c r="O75" s="6" t="str">
        <f>IF($N75="","",VLOOKUP($N75,Lists!$C$6:$D$8,2,FALSE))</f>
        <v/>
      </c>
      <c r="P75" s="2"/>
      <c r="Q75" s="6" t="str">
        <f t="shared" ca="1" si="11"/>
        <v/>
      </c>
      <c r="R75" s="5"/>
      <c r="S75" s="3"/>
    </row>
    <row r="76" spans="1:19" x14ac:dyDescent="0.3">
      <c r="A76" s="2"/>
      <c r="B76" s="2"/>
      <c r="C76" s="2"/>
      <c r="D76" s="3"/>
      <c r="E76" s="3"/>
      <c r="F76" s="2"/>
      <c r="G76" s="2"/>
      <c r="H76" s="2"/>
      <c r="I76" s="4" t="str">
        <f t="shared" si="8"/>
        <v/>
      </c>
      <c r="J76" s="5"/>
      <c r="K76" s="5"/>
      <c r="L76" s="6" t="str">
        <f t="shared" ca="1" si="9"/>
        <v/>
      </c>
      <c r="M76" s="4" t="str">
        <f t="shared" ca="1" si="10"/>
        <v/>
      </c>
      <c r="N76" s="2"/>
      <c r="O76" s="6" t="str">
        <f>IF($N76="","",VLOOKUP($N76,Lists!$C$6:$D$8,2,FALSE))</f>
        <v/>
      </c>
      <c r="P76" s="2"/>
      <c r="Q76" s="6" t="str">
        <f t="shared" ca="1" si="11"/>
        <v/>
      </c>
      <c r="R76" s="5"/>
      <c r="S76" s="3"/>
    </row>
    <row r="77" spans="1:19" x14ac:dyDescent="0.3">
      <c r="A77" s="2"/>
      <c r="B77" s="2"/>
      <c r="C77" s="2"/>
      <c r="D77" s="3"/>
      <c r="E77" s="3"/>
      <c r="F77" s="2"/>
      <c r="G77" s="2"/>
      <c r="H77" s="2"/>
      <c r="I77" s="4" t="str">
        <f t="shared" si="8"/>
        <v/>
      </c>
      <c r="J77" s="5"/>
      <c r="K77" s="5"/>
      <c r="L77" s="6" t="str">
        <f t="shared" ca="1" si="9"/>
        <v/>
      </c>
      <c r="M77" s="4" t="str">
        <f t="shared" ca="1" si="10"/>
        <v/>
      </c>
      <c r="N77" s="2"/>
      <c r="O77" s="6" t="str">
        <f>IF($N77="","",VLOOKUP($N77,Lists!$C$6:$D$8,2,FALSE))</f>
        <v/>
      </c>
      <c r="P77" s="2"/>
      <c r="Q77" s="6" t="str">
        <f t="shared" ca="1" si="11"/>
        <v/>
      </c>
      <c r="R77" s="5"/>
      <c r="S77" s="3"/>
    </row>
    <row r="78" spans="1:19" x14ac:dyDescent="0.3">
      <c r="A78" s="2"/>
      <c r="B78" s="2"/>
      <c r="C78" s="2"/>
      <c r="D78" s="3"/>
      <c r="E78" s="3"/>
      <c r="F78" s="2"/>
      <c r="G78" s="2"/>
      <c r="H78" s="2"/>
      <c r="I78" s="4" t="str">
        <f t="shared" si="8"/>
        <v/>
      </c>
      <c r="J78" s="5"/>
      <c r="K78" s="5"/>
      <c r="L78" s="6" t="str">
        <f t="shared" ca="1" si="9"/>
        <v/>
      </c>
      <c r="M78" s="4" t="str">
        <f t="shared" ca="1" si="10"/>
        <v/>
      </c>
      <c r="N78" s="2"/>
      <c r="O78" s="6" t="str">
        <f>IF($N78="","",VLOOKUP($N78,Lists!$C$6:$D$8,2,FALSE))</f>
        <v/>
      </c>
      <c r="P78" s="2"/>
      <c r="Q78" s="6" t="str">
        <f t="shared" ca="1" si="11"/>
        <v/>
      </c>
      <c r="R78" s="5"/>
      <c r="S78" s="3"/>
    </row>
    <row r="79" spans="1:19" x14ac:dyDescent="0.3">
      <c r="A79" s="2"/>
      <c r="B79" s="2"/>
      <c r="C79" s="2"/>
      <c r="D79" s="3"/>
      <c r="E79" s="3"/>
      <c r="F79" s="2"/>
      <c r="G79" s="2"/>
      <c r="H79" s="2"/>
      <c r="I79" s="4" t="str">
        <f t="shared" si="8"/>
        <v/>
      </c>
      <c r="J79" s="5"/>
      <c r="K79" s="5"/>
      <c r="L79" s="6" t="str">
        <f t="shared" ca="1" si="9"/>
        <v/>
      </c>
      <c r="M79" s="4" t="str">
        <f t="shared" ca="1" si="10"/>
        <v/>
      </c>
      <c r="N79" s="2"/>
      <c r="O79" s="6" t="str">
        <f>IF($N79="","",VLOOKUP($N79,Lists!$C$6:$D$8,2,FALSE))</f>
        <v/>
      </c>
      <c r="P79" s="2"/>
      <c r="Q79" s="6" t="str">
        <f t="shared" ca="1" si="11"/>
        <v/>
      </c>
      <c r="R79" s="5"/>
      <c r="S79" s="3"/>
    </row>
    <row r="80" spans="1:19" x14ac:dyDescent="0.3">
      <c r="A80" s="2"/>
      <c r="B80" s="2"/>
      <c r="C80" s="2"/>
      <c r="D80" s="3"/>
      <c r="E80" s="3"/>
      <c r="F80" s="2"/>
      <c r="G80" s="2"/>
      <c r="H80" s="2"/>
      <c r="I80" s="4" t="str">
        <f t="shared" si="8"/>
        <v/>
      </c>
      <c r="J80" s="5"/>
      <c r="K80" s="5"/>
      <c r="L80" s="6" t="str">
        <f t="shared" ca="1" si="9"/>
        <v/>
      </c>
      <c r="M80" s="4" t="str">
        <f t="shared" ca="1" si="10"/>
        <v/>
      </c>
      <c r="N80" s="2"/>
      <c r="O80" s="6" t="str">
        <f>IF($N80="","",VLOOKUP($N80,Lists!$C$6:$D$8,2,FALSE))</f>
        <v/>
      </c>
      <c r="P80" s="2"/>
      <c r="Q80" s="6" t="str">
        <f t="shared" ca="1" si="11"/>
        <v/>
      </c>
      <c r="R80" s="5"/>
      <c r="S80" s="3"/>
    </row>
    <row r="81" spans="1:19" x14ac:dyDescent="0.3">
      <c r="A81" s="2"/>
      <c r="B81" s="2"/>
      <c r="C81" s="2"/>
      <c r="D81" s="3"/>
      <c r="E81" s="3"/>
      <c r="F81" s="2"/>
      <c r="G81" s="2"/>
      <c r="H81" s="2"/>
      <c r="I81" s="4" t="str">
        <f t="shared" si="8"/>
        <v/>
      </c>
      <c r="J81" s="5"/>
      <c r="K81" s="5"/>
      <c r="L81" s="6" t="str">
        <f t="shared" ca="1" si="9"/>
        <v/>
      </c>
      <c r="M81" s="4" t="str">
        <f t="shared" ca="1" si="10"/>
        <v/>
      </c>
      <c r="N81" s="2"/>
      <c r="O81" s="6" t="str">
        <f>IF($N81="","",VLOOKUP($N81,Lists!$C$6:$D$8,2,FALSE))</f>
        <v/>
      </c>
      <c r="P81" s="2"/>
      <c r="Q81" s="6" t="str">
        <f t="shared" ca="1" si="11"/>
        <v/>
      </c>
      <c r="R81" s="5"/>
      <c r="S81" s="3"/>
    </row>
    <row r="82" spans="1:19" x14ac:dyDescent="0.3">
      <c r="A82" s="2"/>
      <c r="B82" s="2"/>
      <c r="C82" s="2"/>
      <c r="D82" s="3"/>
      <c r="E82" s="3"/>
      <c r="F82" s="2"/>
      <c r="G82" s="2"/>
      <c r="H82" s="2"/>
      <c r="I82" s="4" t="str">
        <f t="shared" si="8"/>
        <v/>
      </c>
      <c r="J82" s="5"/>
      <c r="K82" s="5"/>
      <c r="L82" s="6" t="str">
        <f t="shared" ca="1" si="9"/>
        <v/>
      </c>
      <c r="M82" s="4" t="str">
        <f t="shared" ca="1" si="10"/>
        <v/>
      </c>
      <c r="N82" s="2"/>
      <c r="O82" s="6" t="str">
        <f>IF($N82="","",VLOOKUP($N82,Lists!$C$6:$D$8,2,FALSE))</f>
        <v/>
      </c>
      <c r="P82" s="2"/>
      <c r="Q82" s="6" t="str">
        <f t="shared" ca="1" si="11"/>
        <v/>
      </c>
      <c r="R82" s="5"/>
      <c r="S82" s="3"/>
    </row>
    <row r="83" spans="1:19" x14ac:dyDescent="0.3">
      <c r="A83" s="2"/>
      <c r="B83" s="2"/>
      <c r="C83" s="2"/>
      <c r="D83" s="3"/>
      <c r="E83" s="3"/>
      <c r="F83" s="2"/>
      <c r="G83" s="2"/>
      <c r="H83" s="2"/>
      <c r="I83" s="4" t="str">
        <f t="shared" si="8"/>
        <v/>
      </c>
      <c r="J83" s="5"/>
      <c r="K83" s="5"/>
      <c r="L83" s="6" t="str">
        <f t="shared" ca="1" si="9"/>
        <v/>
      </c>
      <c r="M83" s="4" t="str">
        <f t="shared" ca="1" si="10"/>
        <v/>
      </c>
      <c r="N83" s="2"/>
      <c r="O83" s="6" t="str">
        <f>IF($N83="","",VLOOKUP($N83,Lists!$C$6:$D$8,2,FALSE))</f>
        <v/>
      </c>
      <c r="P83" s="2"/>
      <c r="Q83" s="6" t="str">
        <f t="shared" ca="1" si="11"/>
        <v/>
      </c>
      <c r="R83" s="5"/>
      <c r="S83" s="3"/>
    </row>
    <row r="84" spans="1:19" x14ac:dyDescent="0.3">
      <c r="A84" s="2"/>
      <c r="B84" s="2"/>
      <c r="C84" s="2"/>
      <c r="D84" s="3"/>
      <c r="E84" s="3"/>
      <c r="F84" s="2"/>
      <c r="G84" s="2"/>
      <c r="H84" s="2"/>
      <c r="I84" s="4" t="str">
        <f t="shared" si="8"/>
        <v/>
      </c>
      <c r="J84" s="5"/>
      <c r="K84" s="5"/>
      <c r="L84" s="6" t="str">
        <f t="shared" ca="1" si="9"/>
        <v/>
      </c>
      <c r="M84" s="4" t="str">
        <f t="shared" ca="1" si="10"/>
        <v/>
      </c>
      <c r="N84" s="2"/>
      <c r="O84" s="6" t="str">
        <f>IF($N84="","",VLOOKUP($N84,Lists!$C$6:$D$8,2,FALSE))</f>
        <v/>
      </c>
      <c r="P84" s="2"/>
      <c r="Q84" s="6" t="str">
        <f t="shared" ca="1" si="11"/>
        <v/>
      </c>
      <c r="R84" s="5"/>
      <c r="S84" s="3"/>
    </row>
    <row r="85" spans="1:19" x14ac:dyDescent="0.3">
      <c r="A85" s="2"/>
      <c r="B85" s="2"/>
      <c r="C85" s="2"/>
      <c r="D85" s="3"/>
      <c r="E85" s="3"/>
      <c r="F85" s="2"/>
      <c r="G85" s="2"/>
      <c r="H85" s="2"/>
      <c r="I85" s="4" t="str">
        <f t="shared" si="8"/>
        <v/>
      </c>
      <c r="J85" s="5"/>
      <c r="K85" s="5"/>
      <c r="L85" s="6" t="str">
        <f t="shared" ca="1" si="9"/>
        <v/>
      </c>
      <c r="M85" s="4" t="str">
        <f t="shared" ca="1" si="10"/>
        <v/>
      </c>
      <c r="N85" s="2"/>
      <c r="O85" s="6" t="str">
        <f>IF($N85="","",VLOOKUP($N85,Lists!$C$6:$D$8,2,FALSE))</f>
        <v/>
      </c>
      <c r="P85" s="2"/>
      <c r="Q85" s="6" t="str">
        <f t="shared" ca="1" si="11"/>
        <v/>
      </c>
      <c r="R85" s="5"/>
      <c r="S85" s="3"/>
    </row>
    <row r="86" spans="1:19" x14ac:dyDescent="0.3">
      <c r="A86" s="2"/>
      <c r="B86" s="2"/>
      <c r="C86" s="2"/>
      <c r="D86" s="3"/>
      <c r="E86" s="3"/>
      <c r="F86" s="2"/>
      <c r="G86" s="2"/>
      <c r="H86" s="2"/>
      <c r="I86" s="4" t="str">
        <f t="shared" si="8"/>
        <v/>
      </c>
      <c r="J86" s="5"/>
      <c r="K86" s="5"/>
      <c r="L86" s="6" t="str">
        <f t="shared" ca="1" si="9"/>
        <v/>
      </c>
      <c r="M86" s="4" t="str">
        <f t="shared" ca="1" si="10"/>
        <v/>
      </c>
      <c r="N86" s="2"/>
      <c r="O86" s="6" t="str">
        <f>IF($N86="","",VLOOKUP($N86,Lists!$C$6:$D$8,2,FALSE))</f>
        <v/>
      </c>
      <c r="P86" s="2"/>
      <c r="Q86" s="6" t="str">
        <f t="shared" ca="1" si="11"/>
        <v/>
      </c>
      <c r="R86" s="5"/>
      <c r="S86" s="3"/>
    </row>
    <row r="87" spans="1:19" x14ac:dyDescent="0.3">
      <c r="A87" s="2"/>
      <c r="B87" s="2"/>
      <c r="C87" s="2"/>
      <c r="D87" s="3"/>
      <c r="E87" s="3"/>
      <c r="F87" s="2"/>
      <c r="G87" s="2"/>
      <c r="H87" s="2"/>
      <c r="I87" s="4" t="str">
        <f t="shared" si="8"/>
        <v/>
      </c>
      <c r="J87" s="5"/>
      <c r="K87" s="5"/>
      <c r="L87" s="6" t="str">
        <f t="shared" ca="1" si="9"/>
        <v/>
      </c>
      <c r="M87" s="4" t="str">
        <f t="shared" ca="1" si="10"/>
        <v/>
      </c>
      <c r="N87" s="2"/>
      <c r="O87" s="6" t="str">
        <f>IF($N87="","",VLOOKUP($N87,Lists!$C$6:$D$8,2,FALSE))</f>
        <v/>
      </c>
      <c r="P87" s="2"/>
      <c r="Q87" s="6" t="str">
        <f t="shared" ca="1" si="11"/>
        <v/>
      </c>
      <c r="R87" s="5"/>
      <c r="S87" s="3"/>
    </row>
    <row r="88" spans="1:19" x14ac:dyDescent="0.3">
      <c r="A88" s="2"/>
      <c r="B88" s="2"/>
      <c r="C88" s="2"/>
      <c r="D88" s="3"/>
      <c r="E88" s="3"/>
      <c r="F88" s="2"/>
      <c r="G88" s="2"/>
      <c r="H88" s="2"/>
      <c r="I88" s="4" t="str">
        <f t="shared" si="8"/>
        <v/>
      </c>
      <c r="J88" s="5"/>
      <c r="K88" s="5"/>
      <c r="L88" s="6" t="str">
        <f t="shared" ca="1" si="9"/>
        <v/>
      </c>
      <c r="M88" s="4" t="str">
        <f t="shared" ca="1" si="10"/>
        <v/>
      </c>
      <c r="N88" s="2"/>
      <c r="O88" s="6" t="str">
        <f>IF($N88="","",VLOOKUP($N88,Lists!$C$6:$D$8,2,FALSE))</f>
        <v/>
      </c>
      <c r="P88" s="2"/>
      <c r="Q88" s="6" t="str">
        <f t="shared" ca="1" si="11"/>
        <v/>
      </c>
      <c r="R88" s="5"/>
      <c r="S88" s="3"/>
    </row>
    <row r="89" spans="1:19" x14ac:dyDescent="0.3">
      <c r="A89" s="2"/>
      <c r="B89" s="2"/>
      <c r="C89" s="2"/>
      <c r="D89" s="3"/>
      <c r="E89" s="3"/>
      <c r="F89" s="2"/>
      <c r="G89" s="2"/>
      <c r="H89" s="2"/>
      <c r="I89" s="4" t="str">
        <f t="shared" si="8"/>
        <v/>
      </c>
      <c r="J89" s="5"/>
      <c r="K89" s="5"/>
      <c r="L89" s="6" t="str">
        <f t="shared" ca="1" si="9"/>
        <v/>
      </c>
      <c r="M89" s="4" t="str">
        <f t="shared" ca="1" si="10"/>
        <v/>
      </c>
      <c r="N89" s="2"/>
      <c r="O89" s="6" t="str">
        <f>IF($N89="","",VLOOKUP($N89,Lists!$C$6:$D$8,2,FALSE))</f>
        <v/>
      </c>
      <c r="P89" s="2"/>
      <c r="Q89" s="6" t="str">
        <f t="shared" ca="1" si="11"/>
        <v/>
      </c>
      <c r="R89" s="5"/>
      <c r="S89" s="3"/>
    </row>
    <row r="90" spans="1:19" x14ac:dyDescent="0.3">
      <c r="A90" s="2"/>
      <c r="B90" s="2"/>
      <c r="C90" s="2"/>
      <c r="D90" s="3"/>
      <c r="E90" s="3"/>
      <c r="F90" s="2"/>
      <c r="G90" s="2"/>
      <c r="H90" s="2"/>
      <c r="I90" s="4" t="str">
        <f t="shared" si="8"/>
        <v/>
      </c>
      <c r="J90" s="5"/>
      <c r="K90" s="5"/>
      <c r="L90" s="6" t="str">
        <f t="shared" ca="1" si="9"/>
        <v/>
      </c>
      <c r="M90" s="4" t="str">
        <f t="shared" ca="1" si="10"/>
        <v/>
      </c>
      <c r="N90" s="2"/>
      <c r="O90" s="6" t="str">
        <f>IF($N90="","",VLOOKUP($N90,Lists!$C$6:$D$8,2,FALSE))</f>
        <v/>
      </c>
      <c r="P90" s="2"/>
      <c r="Q90" s="6" t="str">
        <f t="shared" ca="1" si="11"/>
        <v/>
      </c>
      <c r="R90" s="5"/>
      <c r="S90" s="3"/>
    </row>
    <row r="91" spans="1:19" x14ac:dyDescent="0.3">
      <c r="A91" s="2"/>
      <c r="B91" s="2"/>
      <c r="C91" s="2"/>
      <c r="D91" s="3"/>
      <c r="E91" s="3"/>
      <c r="F91" s="2"/>
      <c r="G91" s="2"/>
      <c r="H91" s="2"/>
      <c r="I91" s="4" t="str">
        <f t="shared" si="8"/>
        <v/>
      </c>
      <c r="J91" s="5"/>
      <c r="K91" s="5"/>
      <c r="L91" s="6" t="str">
        <f t="shared" ca="1" si="9"/>
        <v/>
      </c>
      <c r="M91" s="4" t="str">
        <f t="shared" ca="1" si="10"/>
        <v/>
      </c>
      <c r="N91" s="2"/>
      <c r="O91" s="6" t="str">
        <f>IF($N91="","",VLOOKUP($N91,Lists!$C$6:$D$8,2,FALSE))</f>
        <v/>
      </c>
      <c r="P91" s="2"/>
      <c r="Q91" s="6" t="str">
        <f t="shared" ca="1" si="11"/>
        <v/>
      </c>
      <c r="R91" s="5"/>
      <c r="S91" s="3"/>
    </row>
    <row r="92" spans="1:19" x14ac:dyDescent="0.3">
      <c r="A92" s="2"/>
      <c r="B92" s="2"/>
      <c r="C92" s="2"/>
      <c r="D92" s="3"/>
      <c r="E92" s="3"/>
      <c r="F92" s="2"/>
      <c r="G92" s="2"/>
      <c r="H92" s="2"/>
      <c r="I92" s="4" t="str">
        <f t="shared" si="8"/>
        <v/>
      </c>
      <c r="J92" s="5"/>
      <c r="K92" s="5"/>
      <c r="L92" s="6" t="str">
        <f t="shared" ca="1" si="9"/>
        <v/>
      </c>
      <c r="M92" s="4" t="str">
        <f t="shared" ca="1" si="10"/>
        <v/>
      </c>
      <c r="N92" s="2"/>
      <c r="O92" s="6" t="str">
        <f>IF($N92="","",VLOOKUP($N92,Lists!$C$6:$D$8,2,FALSE))</f>
        <v/>
      </c>
      <c r="P92" s="2"/>
      <c r="Q92" s="6" t="str">
        <f t="shared" ca="1" si="11"/>
        <v/>
      </c>
      <c r="R92" s="5"/>
      <c r="S92" s="3"/>
    </row>
    <row r="93" spans="1:19" x14ac:dyDescent="0.3">
      <c r="A93" s="2"/>
      <c r="B93" s="2"/>
      <c r="C93" s="2"/>
      <c r="D93" s="3"/>
      <c r="E93" s="3"/>
      <c r="F93" s="2"/>
      <c r="G93" s="2"/>
      <c r="H93" s="2"/>
      <c r="I93" s="4" t="str">
        <f t="shared" si="8"/>
        <v/>
      </c>
      <c r="J93" s="5"/>
      <c r="K93" s="5"/>
      <c r="L93" s="6" t="str">
        <f t="shared" ca="1" si="9"/>
        <v/>
      </c>
      <c r="M93" s="4" t="str">
        <f t="shared" ca="1" si="10"/>
        <v/>
      </c>
      <c r="N93" s="2"/>
      <c r="O93" s="6" t="str">
        <f>IF($N93="","",VLOOKUP($N93,Lists!$C$6:$D$8,2,FALSE))</f>
        <v/>
      </c>
      <c r="P93" s="2"/>
      <c r="Q93" s="6" t="str">
        <f t="shared" ca="1" si="11"/>
        <v/>
      </c>
      <c r="R93" s="5"/>
      <c r="S93" s="3"/>
    </row>
    <row r="94" spans="1:19" x14ac:dyDescent="0.3">
      <c r="A94" s="2"/>
      <c r="B94" s="2"/>
      <c r="C94" s="2"/>
      <c r="D94" s="3"/>
      <c r="E94" s="3"/>
      <c r="F94" s="2"/>
      <c r="G94" s="2"/>
      <c r="H94" s="2"/>
      <c r="I94" s="4" t="str">
        <f t="shared" si="8"/>
        <v/>
      </c>
      <c r="J94" s="5"/>
      <c r="K94" s="5"/>
      <c r="L94" s="6" t="str">
        <f t="shared" ca="1" si="9"/>
        <v/>
      </c>
      <c r="M94" s="4" t="str">
        <f t="shared" ca="1" si="10"/>
        <v/>
      </c>
      <c r="N94" s="2"/>
      <c r="O94" s="6" t="str">
        <f>IF($N94="","",VLOOKUP($N94,Lists!$C$6:$D$8,2,FALSE))</f>
        <v/>
      </c>
      <c r="P94" s="2"/>
      <c r="Q94" s="6" t="str">
        <f t="shared" ca="1" si="11"/>
        <v/>
      </c>
      <c r="R94" s="5"/>
      <c r="S94" s="3"/>
    </row>
    <row r="95" spans="1:19" x14ac:dyDescent="0.3">
      <c r="A95" s="2"/>
      <c r="B95" s="2"/>
      <c r="C95" s="2"/>
      <c r="D95" s="3"/>
      <c r="E95" s="3"/>
      <c r="F95" s="2"/>
      <c r="G95" s="2"/>
      <c r="H95" s="2"/>
      <c r="I95" s="4" t="str">
        <f t="shared" si="8"/>
        <v/>
      </c>
      <c r="J95" s="5"/>
      <c r="K95" s="5"/>
      <c r="L95" s="6" t="str">
        <f t="shared" ca="1" si="9"/>
        <v/>
      </c>
      <c r="M95" s="4" t="str">
        <f t="shared" ca="1" si="10"/>
        <v/>
      </c>
      <c r="N95" s="2"/>
      <c r="O95" s="6" t="str">
        <f>IF($N95="","",VLOOKUP($N95,Lists!$C$6:$D$8,2,FALSE))</f>
        <v/>
      </c>
      <c r="P95" s="2"/>
      <c r="Q95" s="6" t="str">
        <f t="shared" ca="1" si="11"/>
        <v/>
      </c>
      <c r="R95" s="5"/>
      <c r="S95" s="3"/>
    </row>
    <row r="96" spans="1:19" x14ac:dyDescent="0.3">
      <c r="A96" s="2"/>
      <c r="B96" s="2"/>
      <c r="C96" s="2"/>
      <c r="D96" s="3"/>
      <c r="E96" s="3"/>
      <c r="F96" s="2"/>
      <c r="G96" s="2"/>
      <c r="H96" s="2"/>
      <c r="I96" s="4" t="str">
        <f t="shared" si="8"/>
        <v/>
      </c>
      <c r="J96" s="5"/>
      <c r="K96" s="5"/>
      <c r="L96" s="6" t="str">
        <f t="shared" ca="1" si="9"/>
        <v/>
      </c>
      <c r="M96" s="4" t="str">
        <f t="shared" ca="1" si="10"/>
        <v/>
      </c>
      <c r="N96" s="2"/>
      <c r="O96" s="6" t="str">
        <f>IF($N96="","",VLOOKUP($N96,Lists!$C$6:$D$8,2,FALSE))</f>
        <v/>
      </c>
      <c r="P96" s="2"/>
      <c r="Q96" s="6" t="str">
        <f t="shared" ca="1" si="11"/>
        <v/>
      </c>
      <c r="R96" s="5"/>
      <c r="S96" s="3"/>
    </row>
    <row r="97" spans="1:19" x14ac:dyDescent="0.3">
      <c r="A97" s="2"/>
      <c r="B97" s="2"/>
      <c r="C97" s="2"/>
      <c r="D97" s="3"/>
      <c r="E97" s="3"/>
      <c r="F97" s="2"/>
      <c r="G97" s="2"/>
      <c r="H97" s="2"/>
      <c r="I97" s="4" t="str">
        <f t="shared" si="8"/>
        <v/>
      </c>
      <c r="J97" s="5"/>
      <c r="K97" s="5"/>
      <c r="L97" s="6" t="str">
        <f t="shared" ca="1" si="9"/>
        <v/>
      </c>
      <c r="M97" s="4" t="str">
        <f t="shared" ca="1" si="10"/>
        <v/>
      </c>
      <c r="N97" s="2"/>
      <c r="O97" s="6" t="str">
        <f>IF($N97="","",VLOOKUP($N97,Lists!$C$6:$D$8,2,FALSE))</f>
        <v/>
      </c>
      <c r="P97" s="2"/>
      <c r="Q97" s="6" t="str">
        <f t="shared" ca="1" si="11"/>
        <v/>
      </c>
      <c r="R97" s="5"/>
      <c r="S97" s="3"/>
    </row>
    <row r="98" spans="1:19" x14ac:dyDescent="0.3">
      <c r="A98" s="2"/>
      <c r="B98" s="2"/>
      <c r="C98" s="2"/>
      <c r="D98" s="3"/>
      <c r="E98" s="3"/>
      <c r="F98" s="2"/>
      <c r="G98" s="2"/>
      <c r="H98" s="2"/>
      <c r="I98" s="4" t="str">
        <f t="shared" si="8"/>
        <v/>
      </c>
      <c r="J98" s="5"/>
      <c r="K98" s="5"/>
      <c r="L98" s="6" t="str">
        <f t="shared" ca="1" si="9"/>
        <v/>
      </c>
      <c r="M98" s="4" t="str">
        <f t="shared" ca="1" si="10"/>
        <v/>
      </c>
      <c r="N98" s="2"/>
      <c r="O98" s="6" t="str">
        <f>IF($N98="","",VLOOKUP($N98,Lists!$C$6:$D$8,2,FALSE))</f>
        <v/>
      </c>
      <c r="P98" s="2"/>
      <c r="Q98" s="6" t="str">
        <f t="shared" ca="1" si="11"/>
        <v/>
      </c>
      <c r="R98" s="5"/>
      <c r="S98" s="3"/>
    </row>
    <row r="99" spans="1:19" x14ac:dyDescent="0.3">
      <c r="A99" s="2"/>
      <c r="B99" s="2"/>
      <c r="C99" s="2"/>
      <c r="D99" s="3"/>
      <c r="E99" s="3"/>
      <c r="F99" s="2"/>
      <c r="G99" s="2"/>
      <c r="H99" s="2"/>
      <c r="I99" s="4" t="str">
        <f t="shared" si="8"/>
        <v/>
      </c>
      <c r="J99" s="5"/>
      <c r="K99" s="5"/>
      <c r="L99" s="6" t="str">
        <f t="shared" ca="1" si="9"/>
        <v/>
      </c>
      <c r="M99" s="4" t="str">
        <f t="shared" ca="1" si="10"/>
        <v/>
      </c>
      <c r="N99" s="2"/>
      <c r="O99" s="6" t="str">
        <f>IF($N99="","",VLOOKUP($N99,Lists!$C$6:$D$8,2,FALSE))</f>
        <v/>
      </c>
      <c r="P99" s="2"/>
      <c r="Q99" s="6" t="str">
        <f t="shared" ca="1" si="11"/>
        <v/>
      </c>
      <c r="R99" s="5"/>
      <c r="S99" s="3"/>
    </row>
    <row r="100" spans="1:19" x14ac:dyDescent="0.3">
      <c r="A100" s="2"/>
      <c r="B100" s="2"/>
      <c r="C100" s="2"/>
      <c r="D100" s="3"/>
      <c r="E100" s="3"/>
      <c r="F100" s="2"/>
      <c r="G100" s="2"/>
      <c r="H100" s="2"/>
      <c r="I100" s="4" t="str">
        <f t="shared" si="8"/>
        <v/>
      </c>
      <c r="J100" s="5"/>
      <c r="K100" s="5"/>
      <c r="L100" s="6" t="str">
        <f t="shared" ca="1" si="9"/>
        <v/>
      </c>
      <c r="M100" s="4" t="str">
        <f t="shared" ca="1" si="10"/>
        <v/>
      </c>
      <c r="N100" s="2"/>
      <c r="O100" s="6" t="str">
        <f>IF($N100="","",VLOOKUP($N100,Lists!$C$6:$D$8,2,FALSE))</f>
        <v/>
      </c>
      <c r="P100" s="2"/>
      <c r="Q100" s="6" t="str">
        <f t="shared" ca="1" si="11"/>
        <v/>
      </c>
      <c r="R100" s="5"/>
      <c r="S100" s="3"/>
    </row>
    <row r="101" spans="1:19" x14ac:dyDescent="0.3">
      <c r="A101" s="2"/>
      <c r="B101" s="2"/>
      <c r="C101" s="2"/>
      <c r="D101" s="3"/>
      <c r="E101" s="3"/>
      <c r="F101" s="2"/>
      <c r="G101" s="2"/>
      <c r="H101" s="2"/>
      <c r="I101" s="4" t="str">
        <f t="shared" si="8"/>
        <v/>
      </c>
      <c r="J101" s="5"/>
      <c r="K101" s="5"/>
      <c r="L101" s="6" t="str">
        <f t="shared" ca="1" si="9"/>
        <v/>
      </c>
      <c r="M101" s="4" t="str">
        <f t="shared" ca="1" si="10"/>
        <v/>
      </c>
      <c r="N101" s="2"/>
      <c r="O101" s="6" t="str">
        <f>IF($N101="","",VLOOKUP($N101,Lists!$C$6:$D$8,2,FALSE))</f>
        <v/>
      </c>
      <c r="P101" s="2"/>
      <c r="Q101" s="6" t="str">
        <f t="shared" ca="1" si="11"/>
        <v/>
      </c>
      <c r="R101" s="5"/>
      <c r="S101" s="3"/>
    </row>
    <row r="102" spans="1:19" x14ac:dyDescent="0.3">
      <c r="A102" s="2"/>
      <c r="B102" s="2"/>
      <c r="C102" s="2"/>
      <c r="D102" s="3"/>
      <c r="E102" s="3"/>
      <c r="F102" s="2"/>
      <c r="G102" s="2"/>
      <c r="H102" s="2"/>
      <c r="I102" s="4" t="str">
        <f t="shared" si="8"/>
        <v/>
      </c>
      <c r="J102" s="5"/>
      <c r="K102" s="5"/>
      <c r="L102" s="6" t="str">
        <f t="shared" ca="1" si="9"/>
        <v/>
      </c>
      <c r="M102" s="4" t="str">
        <f t="shared" ca="1" si="10"/>
        <v/>
      </c>
      <c r="N102" s="2"/>
      <c r="O102" s="6" t="str">
        <f>IF($N102="","",VLOOKUP($N102,Lists!$C$6:$D$8,2,FALSE))</f>
        <v/>
      </c>
      <c r="P102" s="2"/>
      <c r="Q102" s="6" t="str">
        <f t="shared" ca="1" si="11"/>
        <v/>
      </c>
      <c r="R102" s="5"/>
      <c r="S102" s="3"/>
    </row>
    <row r="103" spans="1:19" x14ac:dyDescent="0.3">
      <c r="A103" s="2"/>
      <c r="B103" s="2"/>
      <c r="C103" s="2"/>
      <c r="D103" s="3"/>
      <c r="E103" s="3"/>
      <c r="F103" s="2"/>
      <c r="G103" s="2"/>
      <c r="H103" s="2"/>
      <c r="I103" s="4" t="str">
        <f t="shared" si="8"/>
        <v/>
      </c>
      <c r="J103" s="5"/>
      <c r="K103" s="5"/>
      <c r="L103" s="6" t="str">
        <f t="shared" ca="1" si="9"/>
        <v/>
      </c>
      <c r="M103" s="4" t="str">
        <f t="shared" ca="1" si="10"/>
        <v/>
      </c>
      <c r="N103" s="2"/>
      <c r="O103" s="6" t="str">
        <f>IF($N103="","",VLOOKUP($N103,Lists!$C$6:$D$8,2,FALSE))</f>
        <v/>
      </c>
      <c r="P103" s="2"/>
      <c r="Q103" s="6" t="str">
        <f t="shared" ca="1" si="11"/>
        <v/>
      </c>
      <c r="R103" s="5"/>
      <c r="S103" s="3"/>
    </row>
    <row r="104" spans="1:19" x14ac:dyDescent="0.3">
      <c r="A104" s="2"/>
      <c r="B104" s="2"/>
      <c r="C104" s="2"/>
      <c r="D104" s="3"/>
      <c r="E104" s="3"/>
      <c r="F104" s="2"/>
      <c r="G104" s="2"/>
      <c r="H104" s="2"/>
      <c r="I104" s="4" t="str">
        <f t="shared" si="8"/>
        <v/>
      </c>
      <c r="J104" s="5"/>
      <c r="K104" s="5"/>
      <c r="L104" s="6" t="str">
        <f t="shared" ca="1" si="9"/>
        <v/>
      </c>
      <c r="M104" s="4" t="str">
        <f t="shared" ca="1" si="10"/>
        <v/>
      </c>
      <c r="N104" s="2"/>
      <c r="O104" s="6" t="str">
        <f>IF($N104="","",VLOOKUP($N104,Lists!$C$6:$D$8,2,FALSE))</f>
        <v/>
      </c>
      <c r="P104" s="2"/>
      <c r="Q104" s="6" t="str">
        <f t="shared" ca="1" si="11"/>
        <v/>
      </c>
      <c r="R104" s="5"/>
      <c r="S104" s="3"/>
    </row>
    <row r="105" spans="1:19" x14ac:dyDescent="0.3">
      <c r="A105" s="2"/>
      <c r="B105" s="2"/>
      <c r="C105" s="2"/>
      <c r="D105" s="3"/>
      <c r="E105" s="3"/>
      <c r="F105" s="2"/>
      <c r="G105" s="2"/>
      <c r="H105" s="2"/>
      <c r="I105" s="4" t="str">
        <f t="shared" si="8"/>
        <v/>
      </c>
      <c r="J105" s="5"/>
      <c r="K105" s="5"/>
      <c r="L105" s="6" t="str">
        <f t="shared" ca="1" si="9"/>
        <v/>
      </c>
      <c r="M105" s="4" t="str">
        <f t="shared" ca="1" si="10"/>
        <v/>
      </c>
      <c r="N105" s="2"/>
      <c r="O105" s="6" t="str">
        <f>IF($N105="","",VLOOKUP($N105,Lists!$C$6:$D$8,2,FALSE))</f>
        <v/>
      </c>
      <c r="P105" s="2"/>
      <c r="Q105" s="6" t="str">
        <f t="shared" ca="1" si="11"/>
        <v/>
      </c>
      <c r="R105" s="5"/>
      <c r="S105" s="3"/>
    </row>
  </sheetData>
  <autoFilter ref="A5:S105" xr:uid="{00000000-0009-0000-0000-000000000000}"/>
  <mergeCells count="10">
    <mergeCell ref="A1:S1"/>
    <mergeCell ref="J4:M4"/>
    <mergeCell ref="A4:C4"/>
    <mergeCell ref="A2:S2"/>
    <mergeCell ref="N4:O4"/>
    <mergeCell ref="P4:Q4"/>
    <mergeCell ref="D4"/>
    <mergeCell ref="R4:S4"/>
    <mergeCell ref="I4"/>
    <mergeCell ref="E4:H4"/>
  </mergeCells>
  <conditionalFormatting sqref="I6:I105">
    <cfRule type="dataBar" priority="16">
      <dataBar>
        <cfvo type="num" val="0"/>
        <cfvo type="num" val="1"/>
        <color rgb="FFBF9000"/>
      </dataBar>
    </cfRule>
  </conditionalFormatting>
  <conditionalFormatting sqref="L6:L105">
    <cfRule type="expression" dxfId="14" priority="14">
      <formula>AND(ISNUMBER($L6),$L6&lt;0)</formula>
    </cfRule>
    <cfRule type="expression" dxfId="13" priority="15">
      <formula>AND(ISNUMBER($L6),$L6&gt;=0,$L6&lt;=14)</formula>
    </cfRule>
  </conditionalFormatting>
  <conditionalFormatting sqref="N6:N105">
    <cfRule type="expression" dxfId="12" priority="11">
      <formula>$N6="High"</formula>
    </cfRule>
    <cfRule type="expression" dxfId="11" priority="12">
      <formula>$N6="Medium"</formula>
    </cfRule>
    <cfRule type="expression" dxfId="10" priority="13">
      <formula>$N6="Low"</formula>
    </cfRule>
  </conditionalFormatting>
  <conditionalFormatting sqref="P6:P105">
    <cfRule type="expression" dxfId="9" priority="1">
      <formula>$P6="Completed"</formula>
    </cfRule>
    <cfRule type="expression" dxfId="8" priority="2">
      <formula>$P6="In Progress"</formula>
    </cfRule>
    <cfRule type="expression" dxfId="7" priority="3">
      <formula>$P6="On Hold"</formula>
    </cfRule>
    <cfRule type="expression" dxfId="6" priority="4">
      <formula>$P6="Cancelled"</formula>
    </cfRule>
    <cfRule type="expression" dxfId="5" priority="5">
      <formula>$P6="Not Started"</formula>
    </cfRule>
  </conditionalFormatting>
  <conditionalFormatting sqref="Q6:Q105">
    <cfRule type="expression" dxfId="4" priority="6">
      <formula>$Q6="Completed"</formula>
    </cfRule>
    <cfRule type="expression" dxfId="3" priority="7">
      <formula>$Q6="On Track"</formula>
    </cfRule>
    <cfRule type="expression" dxfId="2" priority="8">
      <formula>$Q6="Watch"</formula>
    </cfRule>
    <cfRule type="expression" dxfId="1" priority="9">
      <formula>$Q6="At Risk"</formula>
    </cfRule>
    <cfRule type="expression" dxfId="0" priority="10">
      <formula>$Q6="Overdue"</formula>
    </cfRule>
  </conditionalFormatting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000-000000000000}">
          <x14:formula1>
            <xm:f>Lists!$A$6:$A$12</xm:f>
          </x14:formula1>
          <xm:sqref>C6:C105</xm:sqref>
        </x14:dataValidation>
        <x14:dataValidation type="list" allowBlank="1" xr:uid="{00000000-0002-0000-0000-000001000000}">
          <x14:formula1>
            <xm:f>Lists!$C$6:$C$8</xm:f>
          </x14:formula1>
          <xm:sqref>N6:N105</xm:sqref>
        </x14:dataValidation>
        <x14:dataValidation type="list" allowBlank="1" xr:uid="{00000000-0002-0000-0000-000002000000}">
          <x14:formula1>
            <xm:f>Lists!$G$6:$G$10</xm:f>
          </x14:formula1>
          <xm:sqref>P6:P105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6"/>
  <sheetViews>
    <sheetView showGridLines="0" topLeftCell="A2" workbookViewId="0">
      <selection sqref="A1:L1"/>
    </sheetView>
  </sheetViews>
  <sheetFormatPr defaultRowHeight="14.4" x14ac:dyDescent="0.3"/>
  <cols>
    <col min="1" max="1" width="15" customWidth="1"/>
    <col min="2" max="2" width="9" customWidth="1"/>
    <col min="3" max="3" width="3" customWidth="1"/>
    <col min="4" max="4" width="22" customWidth="1"/>
    <col min="5" max="5" width="8" customWidth="1"/>
    <col min="6" max="6" width="13" customWidth="1"/>
    <col min="7" max="7" width="3" customWidth="1"/>
    <col min="8" max="8" width="11" customWidth="1"/>
    <col min="9" max="12" width="12" customWidth="1"/>
  </cols>
  <sheetData>
    <row r="1" spans="1:12" ht="31.95" customHeight="1" x14ac:dyDescent="0.3">
      <c r="A1" s="40" t="s">
        <v>61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x14ac:dyDescent="0.3">
      <c r="A2" s="39" t="s">
        <v>62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4" spans="1:12" ht="16.05" customHeight="1" x14ac:dyDescent="0.3">
      <c r="A4" s="27" t="s">
        <v>63</v>
      </c>
      <c r="B4" s="28"/>
      <c r="C4" s="27" t="s">
        <v>59</v>
      </c>
      <c r="D4" s="28"/>
      <c r="E4" s="27" t="s">
        <v>34</v>
      </c>
      <c r="F4" s="28"/>
      <c r="G4" s="27" t="s">
        <v>64</v>
      </c>
      <c r="H4" s="28"/>
      <c r="I4" s="27" t="s">
        <v>65</v>
      </c>
      <c r="J4" s="28"/>
      <c r="K4" s="27" t="s">
        <v>66</v>
      </c>
      <c r="L4" s="28"/>
    </row>
    <row r="5" spans="1:12" ht="30" customHeight="1" x14ac:dyDescent="0.3">
      <c r="A5" s="35">
        <f>COUNTA('Goal Tracker'!$A$6:$A$105)</f>
        <v>5</v>
      </c>
      <c r="B5" s="36"/>
      <c r="C5" s="35">
        <f>COUNTIF('Goal Tracker'!$P$6:$P$105,"Completed")</f>
        <v>1</v>
      </c>
      <c r="D5" s="36"/>
      <c r="E5" s="35">
        <f>COUNTIF('Goal Tracker'!$P$6:$P$105,"In Progress")</f>
        <v>4</v>
      </c>
      <c r="F5" s="36"/>
      <c r="G5" s="35">
        <f ca="1">COUNTIF('Goal Tracker'!$Q$6:$Q$105,"Overdue")</f>
        <v>0</v>
      </c>
      <c r="H5" s="36"/>
      <c r="I5" s="35">
        <f ca="1">COUNTIF('Goal Tracker'!$Q$6:$Q$105,"At Risk")</f>
        <v>0</v>
      </c>
      <c r="J5" s="36"/>
      <c r="K5" s="37">
        <f>IFERROR(AVERAGE('Goal Tracker'!$I$6:$I$105),0)</f>
        <v>0.57666666666666655</v>
      </c>
      <c r="L5" s="36"/>
    </row>
    <row r="8" spans="1:12" ht="15.6" x14ac:dyDescent="0.3">
      <c r="A8" s="7" t="s">
        <v>67</v>
      </c>
      <c r="D8" s="7" t="s">
        <v>68</v>
      </c>
      <c r="H8" s="7" t="s">
        <v>69</v>
      </c>
    </row>
    <row r="9" spans="1:12" x14ac:dyDescent="0.3">
      <c r="A9" s="8" t="s">
        <v>25</v>
      </c>
      <c r="B9" s="8" t="s">
        <v>70</v>
      </c>
      <c r="D9" s="8" t="s">
        <v>12</v>
      </c>
      <c r="E9" s="8" t="s">
        <v>70</v>
      </c>
      <c r="F9" s="8" t="s">
        <v>66</v>
      </c>
      <c r="H9" s="9" t="s">
        <v>71</v>
      </c>
      <c r="I9" s="10" t="s">
        <v>36</v>
      </c>
    </row>
    <row r="10" spans="1:12" x14ac:dyDescent="0.3">
      <c r="A10" s="11" t="s">
        <v>72</v>
      </c>
      <c r="B10" s="12">
        <f>COUNTIF('Goal Tracker'!$P$6:$P$105,"Not Started")</f>
        <v>0</v>
      </c>
      <c r="D10" s="11" t="str">
        <f>Lists!$A$6</f>
        <v>Compliance</v>
      </c>
      <c r="E10" s="12">
        <f>COUNTIF('Goal Tracker'!$C$6:$C$105,$D10)</f>
        <v>1</v>
      </c>
      <c r="F10" s="13">
        <f>IFERROR(AVERAGEIF('Goal Tracker'!$C$6:$C$105,$D10,'Goal Tracker'!$I$6:$I$105),"—")</f>
        <v>0.55000000000000004</v>
      </c>
      <c r="H10" s="14" t="s">
        <v>11</v>
      </c>
      <c r="I10" s="33" t="str">
        <f>IFERROR(VLOOKUP($I$9,'Goal Tracker'!$A$6:$S$105,2,FALSE),"not found")</f>
        <v>Recruitment Team</v>
      </c>
      <c r="J10" s="34"/>
      <c r="K10" s="34"/>
      <c r="L10" s="34"/>
    </row>
    <row r="11" spans="1:12" ht="30" customHeight="1" x14ac:dyDescent="0.3">
      <c r="A11" s="11" t="s">
        <v>34</v>
      </c>
      <c r="B11" s="12">
        <f>COUNTIF('Goal Tracker'!$P$6:$P$105,"In Progress")</f>
        <v>4</v>
      </c>
      <c r="D11" s="11" t="str">
        <f>Lists!$A$7</f>
        <v>Recruitment</v>
      </c>
      <c r="E11" s="12">
        <f>COUNTIF('Goal Tracker'!$C$6:$C$105,$D11)</f>
        <v>1</v>
      </c>
      <c r="F11" s="13">
        <f>IFERROR(AVERAGEIF('Goal Tracker'!$C$6:$C$105,$D11,'Goal Tracker'!$I$6:$I$105),"—")</f>
        <v>0.46666666666666667</v>
      </c>
      <c r="H11" s="14" t="s">
        <v>73</v>
      </c>
      <c r="I11" s="33" t="str">
        <f>IFERROR(VLOOKUP($I$9,'Goal Tracker'!$A$6:$S$105,4,FALSE),"not found")</f>
        <v>Reduce average time-to-fill for client vacancies from 45 days to 30 days.</v>
      </c>
      <c r="J11" s="34"/>
      <c r="K11" s="34"/>
      <c r="L11" s="34"/>
    </row>
    <row r="12" spans="1:12" x14ac:dyDescent="0.3">
      <c r="A12" s="11" t="s">
        <v>74</v>
      </c>
      <c r="B12" s="12">
        <f>COUNTIF('Goal Tracker'!$P$6:$P$105,"On Hold")</f>
        <v>0</v>
      </c>
      <c r="D12" s="11" t="str">
        <f>Lists!$A$8</f>
        <v>HR &amp; People</v>
      </c>
      <c r="E12" s="12">
        <f>COUNTIF('Goal Tracker'!$C$6:$C$105,$D12)</f>
        <v>0</v>
      </c>
      <c r="F12" s="13" t="str">
        <f>IFERROR(AVERAGEIF('Goal Tracker'!$C$6:$C$105,$D12,'Goal Tracker'!$I$6:$I$105),"—")</f>
        <v>—</v>
      </c>
      <c r="H12" s="14" t="s">
        <v>75</v>
      </c>
      <c r="I12" s="41">
        <f>IFERROR(VLOOKUP($I$9,'Goal Tracker'!$A$6:$S$105,9,FALSE),"—")</f>
        <v>0.46666666666666667</v>
      </c>
      <c r="J12" s="34"/>
      <c r="K12" s="34"/>
      <c r="L12" s="34"/>
    </row>
    <row r="13" spans="1:12" x14ac:dyDescent="0.3">
      <c r="A13" s="11" t="s">
        <v>59</v>
      </c>
      <c r="B13" s="12">
        <f>COUNTIF('Goal Tracker'!$P$6:$P$105,"Completed")</f>
        <v>1</v>
      </c>
      <c r="D13" s="11" t="str">
        <f>Lists!$A$9</f>
        <v>Administration</v>
      </c>
      <c r="E13" s="12">
        <f>COUNTIF('Goal Tracker'!$C$6:$C$105,$D13)</f>
        <v>1</v>
      </c>
      <c r="F13" s="13">
        <f>IFERROR(AVERAGEIF('Goal Tracker'!$C$6:$C$105,$D13,'Goal Tracker'!$I$6:$I$105),"—")</f>
        <v>0.33333333333333331</v>
      </c>
      <c r="H13" s="14" t="s">
        <v>20</v>
      </c>
      <c r="I13" s="38">
        <f>IFERROR(VLOOKUP($I$9,'Goal Tracker'!$A$6:$S$105,11,FALSE),"—")</f>
        <v>46387</v>
      </c>
      <c r="J13" s="34"/>
      <c r="K13" s="34"/>
      <c r="L13" s="34"/>
    </row>
    <row r="14" spans="1:12" x14ac:dyDescent="0.3">
      <c r="A14" s="11" t="s">
        <v>76</v>
      </c>
      <c r="B14" s="12">
        <f>COUNTIF('Goal Tracker'!$P$6:$P$105,"Cancelled")</f>
        <v>0</v>
      </c>
      <c r="D14" s="11" t="str">
        <f>Lists!$A$10</f>
        <v>Digital Marketing</v>
      </c>
      <c r="E14" s="12">
        <f>COUNTIF('Goal Tracker'!$C$6:$C$105,$D14)</f>
        <v>1</v>
      </c>
      <c r="F14" s="13">
        <f>IFERROR(AVERAGEIF('Goal Tracker'!$C$6:$C$105,$D14,'Goal Tracker'!$I$6:$I$105),"—")</f>
        <v>0.53333333333333333</v>
      </c>
      <c r="H14" s="14" t="s">
        <v>25</v>
      </c>
      <c r="I14" s="33" t="str">
        <f>IFERROR(VLOOKUP($I$9,'Goal Tracker'!$A$6:$S$105,16,FALSE),"—")</f>
        <v>In Progress</v>
      </c>
      <c r="J14" s="34"/>
      <c r="K14" s="34"/>
      <c r="L14" s="34"/>
    </row>
    <row r="15" spans="1:12" x14ac:dyDescent="0.3">
      <c r="D15" s="11" t="str">
        <f>Lists!$A$11</f>
        <v>Finance &amp; Budget</v>
      </c>
      <c r="E15" s="12">
        <f>COUNTIF('Goal Tracker'!$C$6:$C$105,$D15)</f>
        <v>0</v>
      </c>
      <c r="F15" s="13" t="str">
        <f>IFERROR(AVERAGEIF('Goal Tracker'!$C$6:$C$105,$D15,'Goal Tracker'!$I$6:$I$105),"—")</f>
        <v>—</v>
      </c>
      <c r="H15" s="14" t="s">
        <v>77</v>
      </c>
      <c r="I15" s="33" t="str">
        <f ca="1">IFERROR(VLOOKUP($I$9,'Goal Tracker'!$A$6:$S$105,17,FALSE),"—")</f>
        <v>On Track</v>
      </c>
      <c r="J15" s="34"/>
      <c r="K15" s="34"/>
      <c r="L15" s="34"/>
    </row>
    <row r="16" spans="1:12" x14ac:dyDescent="0.3">
      <c r="D16" s="11" t="str">
        <f>Lists!$A$12</f>
        <v>Professional Development</v>
      </c>
      <c r="E16" s="12">
        <f>COUNTIF('Goal Tracker'!$C$6:$C$105,$D16)</f>
        <v>1</v>
      </c>
      <c r="F16" s="13">
        <f>IFERROR(AVERAGEIF('Goal Tracker'!$C$6:$C$105,$D16,'Goal Tracker'!$I$6:$I$105),"—")</f>
        <v>1</v>
      </c>
    </row>
  </sheetData>
  <mergeCells count="20">
    <mergeCell ref="A1:L1"/>
    <mergeCell ref="I12:L12"/>
    <mergeCell ref="K4:L4"/>
    <mergeCell ref="C4:D4"/>
    <mergeCell ref="I13:L13"/>
    <mergeCell ref="A2:L2"/>
    <mergeCell ref="E4:F4"/>
    <mergeCell ref="I15:L15"/>
    <mergeCell ref="I11:L11"/>
    <mergeCell ref="A5:B5"/>
    <mergeCell ref="G5:H5"/>
    <mergeCell ref="I5:J5"/>
    <mergeCell ref="A4:B4"/>
    <mergeCell ref="G4:H4"/>
    <mergeCell ref="I4:J4"/>
    <mergeCell ref="I14:L14"/>
    <mergeCell ref="C5:D5"/>
    <mergeCell ref="E5:F5"/>
    <mergeCell ref="K5:L5"/>
    <mergeCell ref="I10:L10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2"/>
  <sheetViews>
    <sheetView showGridLines="0" workbookViewId="0"/>
  </sheetViews>
  <sheetFormatPr defaultRowHeight="14.4" x14ac:dyDescent="0.3"/>
  <cols>
    <col min="1" max="1" width="24" customWidth="1"/>
    <col min="3" max="3" width="12" customWidth="1"/>
    <col min="4" max="4" width="8" customWidth="1"/>
    <col min="5" max="5" width="30" customWidth="1"/>
    <col min="7" max="8" width="14" customWidth="1"/>
    <col min="10" max="10" width="12" customWidth="1"/>
    <col min="11" max="11" width="48" customWidth="1"/>
  </cols>
  <sheetData>
    <row r="1" spans="1:11" ht="17.399999999999999" x14ac:dyDescent="0.35">
      <c r="A1" s="15" t="s">
        <v>78</v>
      </c>
    </row>
    <row r="2" spans="1:11" x14ac:dyDescent="0.3">
      <c r="A2" s="16" t="s">
        <v>79</v>
      </c>
    </row>
    <row r="4" spans="1:11" x14ac:dyDescent="0.3">
      <c r="A4" s="17" t="s">
        <v>80</v>
      </c>
      <c r="C4" s="17" t="s">
        <v>81</v>
      </c>
      <c r="G4" s="17" t="s">
        <v>82</v>
      </c>
      <c r="J4" s="17" t="s">
        <v>83</v>
      </c>
    </row>
    <row r="5" spans="1:11" x14ac:dyDescent="0.3">
      <c r="A5" s="18" t="s">
        <v>12</v>
      </c>
      <c r="C5" s="18" t="s">
        <v>23</v>
      </c>
      <c r="D5" s="18" t="s">
        <v>84</v>
      </c>
      <c r="E5" s="18" t="s">
        <v>85</v>
      </c>
      <c r="G5" s="18" t="s">
        <v>25</v>
      </c>
      <c r="H5" s="18" t="s">
        <v>86</v>
      </c>
      <c r="J5" s="18" t="s">
        <v>77</v>
      </c>
      <c r="K5" s="18" t="s">
        <v>87</v>
      </c>
    </row>
    <row r="6" spans="1:11" x14ac:dyDescent="0.3">
      <c r="A6" s="19" t="s">
        <v>30</v>
      </c>
      <c r="C6" s="19" t="s">
        <v>33</v>
      </c>
      <c r="D6" s="12">
        <v>3</v>
      </c>
      <c r="E6" s="12" t="s">
        <v>88</v>
      </c>
      <c r="G6" s="19" t="s">
        <v>72</v>
      </c>
      <c r="H6" s="12">
        <v>0</v>
      </c>
      <c r="J6" s="19" t="s">
        <v>89</v>
      </c>
      <c r="K6" s="12" t="s">
        <v>90</v>
      </c>
    </row>
    <row r="7" spans="1:11" x14ac:dyDescent="0.3">
      <c r="A7" s="20" t="s">
        <v>38</v>
      </c>
      <c r="C7" s="20" t="s">
        <v>46</v>
      </c>
      <c r="D7" s="21">
        <v>2</v>
      </c>
      <c r="E7" s="21" t="s">
        <v>91</v>
      </c>
      <c r="G7" s="20" t="s">
        <v>34</v>
      </c>
      <c r="H7" s="21">
        <v>0.5</v>
      </c>
      <c r="J7" s="20" t="s">
        <v>92</v>
      </c>
      <c r="K7" s="21" t="s">
        <v>93</v>
      </c>
    </row>
    <row r="8" spans="1:11" x14ac:dyDescent="0.3">
      <c r="A8" s="19" t="s">
        <v>94</v>
      </c>
      <c r="C8" s="19" t="s">
        <v>58</v>
      </c>
      <c r="D8" s="12">
        <v>1</v>
      </c>
      <c r="E8" s="12" t="s">
        <v>95</v>
      </c>
      <c r="G8" s="19" t="s">
        <v>74</v>
      </c>
      <c r="H8" s="12">
        <v>0.25</v>
      </c>
      <c r="J8" s="19" t="s">
        <v>65</v>
      </c>
      <c r="K8" s="12" t="s">
        <v>96</v>
      </c>
    </row>
    <row r="9" spans="1:11" x14ac:dyDescent="0.3">
      <c r="A9" s="20" t="s">
        <v>50</v>
      </c>
      <c r="G9" s="20" t="s">
        <v>59</v>
      </c>
      <c r="H9" s="21">
        <v>1</v>
      </c>
      <c r="J9" s="20" t="s">
        <v>64</v>
      </c>
      <c r="K9" s="21" t="s">
        <v>97</v>
      </c>
    </row>
    <row r="10" spans="1:11" x14ac:dyDescent="0.3">
      <c r="A10" s="19" t="s">
        <v>43</v>
      </c>
      <c r="G10" s="19" t="s">
        <v>76</v>
      </c>
      <c r="H10" s="12">
        <v>0</v>
      </c>
      <c r="J10" s="19" t="s">
        <v>59</v>
      </c>
      <c r="K10" s="12" t="s">
        <v>98</v>
      </c>
    </row>
    <row r="11" spans="1:11" x14ac:dyDescent="0.3">
      <c r="A11" s="20" t="s">
        <v>99</v>
      </c>
    </row>
    <row r="12" spans="1:11" x14ac:dyDescent="0.3">
      <c r="A12" s="19" t="s">
        <v>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SMART Guide</vt:lpstr>
      <vt:lpstr>Goal Tracker</vt:lpstr>
      <vt:lpstr>Dashboard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Saroj KC</cp:lastModifiedBy>
  <dcterms:created xsi:type="dcterms:W3CDTF">2026-09-04T05:35:59Z</dcterms:created>
  <dcterms:modified xsi:type="dcterms:W3CDTF">2026-09-04T05:39:19Z</dcterms:modified>
</cp:coreProperties>
</file>